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apragovau0.sharepoint.com/sites/im-team-cdo/Shared Documents/External Data Reporting/Publications/Super/ASB - Annual Super Bulletin/June 2025/Published/"/>
    </mc:Choice>
  </mc:AlternateContent>
  <xr:revisionPtr revIDLastSave="272" documentId="8_{C3D584FE-391C-4E69-B517-785B1F05A931}" xr6:coauthVersionLast="47" xr6:coauthVersionMax="47" xr10:uidLastSave="{84BD1B5A-6188-4E89-ABF6-3CC64C9B343D}"/>
  <bookViews>
    <workbookView xWindow="-120" yWindow="-120" windowWidth="29040" windowHeight="15720" xr2:uid="{00000000-000D-0000-FFFF-FFFF00000000}"/>
  </bookViews>
  <sheets>
    <sheet name="Cover" sheetId="2" r:id="rId1"/>
    <sheet name="Notes" sheetId="4" r:id="rId2"/>
    <sheet name="Contents" sheetId="9" r:id="rId3"/>
    <sheet name="Important notice" sheetId="10" r:id="rId4"/>
    <sheet name="Charts" sheetId="20" r:id="rId5"/>
    <sheet name="Charts data" sheetId="21" state="hidden" r:id="rId6"/>
    <sheet name="Table 1" sheetId="22" r:id="rId7"/>
    <sheet name="Tab_MYS1_Data" sheetId="23" state="hidden" r:id="rId8"/>
    <sheet name="Table 2" sheetId="24" r:id="rId9"/>
    <sheet name="Tab_MYS2_Data" sheetId="25" state="hidden" r:id="rId10"/>
    <sheet name="Table 3" sheetId="26" r:id="rId11"/>
    <sheet name="Tab_MYS3_Data" sheetId="27" state="hidden" r:id="rId12"/>
    <sheet name="Table 4" sheetId="28" r:id="rId13"/>
    <sheet name="Tab_MYS4_Data" sheetId="29" state="hidden" r:id="rId14"/>
    <sheet name="Table 4a" sheetId="30" r:id="rId15"/>
    <sheet name="Tab_MYS4a_Data" sheetId="31" state="hidden" r:id="rId16"/>
    <sheet name="Table 4b" sheetId="32" r:id="rId17"/>
    <sheet name="Revisions" sheetId="33" r:id="rId18"/>
    <sheet name="Explanatory Notes" sheetId="34" r:id="rId19"/>
    <sheet name="Filters control" sheetId="35" state="hidden" r:id="rId20"/>
  </sheets>
  <definedNames>
    <definedName name="_AMO_UniqueIdentifier" hidden="1">"'64900652-b77e-4768-9289-1a935d66f085'"</definedName>
    <definedName name="_xlnm._FilterDatabase" localSheetId="7" hidden="1">Tab_MYS1_Data!$A$1:$N$136</definedName>
    <definedName name="_xlnm._FilterDatabase" localSheetId="9" hidden="1">Tab_MYS2_Data!$A$1:$N$76</definedName>
    <definedName name="_xlnm._FilterDatabase" localSheetId="11" hidden="1">Tab_MYS3_Data!$A$1:$P$271</definedName>
    <definedName name="_xlnm._FilterDatabase" localSheetId="13" hidden="1">Tab_MYS4_Data!$A$1:$N$51</definedName>
    <definedName name="_xlnm._FilterDatabase" localSheetId="15" hidden="1">Tab_MYS4a_Data!$A$1:$P$781</definedName>
    <definedName name="Tab_MYS1">Tab_MYS1_Data!$A$1:$P$135</definedName>
    <definedName name="Tab_MYS2">Tab_MYS2_Data!$A$1:$P$76</definedName>
    <definedName name="Tab_MYS3">Tab_MYS3_Data!$A$1:$R$271</definedName>
    <definedName name="Tab_MYS4">Tab_MYS4_Data!$A$1:$P$51</definedName>
    <definedName name="Tab_MYS4A">Tab_MYS4a_Data!$A$1:$R$781</definedName>
    <definedName name="Tab_MYS4B_1">#REF!</definedName>
    <definedName name="Tab_MYS4B_2">#REF!</definedName>
  </definedNames>
  <calcPr calcId="191028"/>
  <pivotCaches>
    <pivotCache cacheId="59" r:id="rId2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21" l="1"/>
  <c r="N59" i="21"/>
  <c r="N28" i="21"/>
  <c r="M35" i="21" l="1"/>
  <c r="M59" i="21" s="1"/>
  <c r="M28" i="21"/>
  <c r="D6" i="30"/>
  <c r="G11" i="30" s="1"/>
  <c r="K11" i="30"/>
  <c r="L11" i="30"/>
  <c r="J12" i="30"/>
  <c r="K12" i="30"/>
  <c r="L12" i="30"/>
  <c r="I13" i="30"/>
  <c r="J16" i="30"/>
  <c r="K16" i="30"/>
  <c r="E17" i="30"/>
  <c r="F17" i="30"/>
  <c r="F18" i="30"/>
  <c r="G18" i="30"/>
  <c r="H18" i="30"/>
  <c r="K19" i="30"/>
  <c r="L21" i="30"/>
  <c r="E22" i="30"/>
  <c r="H22" i="30"/>
  <c r="H23" i="30"/>
  <c r="I23" i="30"/>
  <c r="L23" i="30"/>
  <c r="L24" i="30"/>
  <c r="E25" i="30"/>
  <c r="L26" i="30"/>
  <c r="E27" i="30"/>
  <c r="K27" i="30"/>
  <c r="L27" i="30"/>
  <c r="I28" i="30"/>
  <c r="J28" i="30"/>
  <c r="G29" i="30"/>
  <c r="H29" i="30"/>
  <c r="L30" i="30"/>
  <c r="F31" i="30"/>
  <c r="J31" i="30"/>
  <c r="F32" i="30"/>
  <c r="I32" i="30"/>
  <c r="K32" i="30"/>
  <c r="E33" i="30"/>
  <c r="F33" i="30"/>
  <c r="G35" i="30"/>
  <c r="H35" i="30"/>
  <c r="K35" i="30"/>
  <c r="L35" i="30"/>
  <c r="J36" i="30"/>
  <c r="K36" i="30"/>
  <c r="L36" i="30"/>
  <c r="F37" i="30"/>
  <c r="E39" i="30"/>
  <c r="F39" i="30"/>
  <c r="K39" i="30"/>
  <c r="L39" i="30"/>
  <c r="E40" i="30"/>
  <c r="H40" i="30"/>
  <c r="I40" i="30"/>
  <c r="J40" i="30"/>
  <c r="L42" i="30"/>
  <c r="F43" i="30"/>
  <c r="G43" i="30"/>
  <c r="I43" i="30"/>
  <c r="J43" i="30"/>
  <c r="F44" i="30"/>
  <c r="E45" i="30"/>
  <c r="F45" i="30"/>
  <c r="I46" i="30"/>
  <c r="J46" i="30"/>
  <c r="G47" i="30"/>
  <c r="H47" i="30"/>
  <c r="J48" i="30"/>
  <c r="K48" i="30"/>
  <c r="L48" i="30"/>
  <c r="F49" i="30"/>
  <c r="I50" i="30"/>
  <c r="K50" i="30"/>
  <c r="K51" i="30"/>
  <c r="L51" i="30"/>
  <c r="E52" i="30"/>
  <c r="H52" i="30"/>
  <c r="I52" i="30"/>
  <c r="J52" i="30"/>
  <c r="L54" i="30"/>
  <c r="F55" i="30"/>
  <c r="G55" i="30"/>
  <c r="I55" i="30"/>
  <c r="J55" i="30"/>
  <c r="F56" i="30"/>
  <c r="I56" i="30"/>
  <c r="K56" i="30"/>
  <c r="I58" i="30"/>
  <c r="J58" i="30"/>
  <c r="G59" i="30"/>
  <c r="H59" i="30"/>
  <c r="K59" i="30"/>
  <c r="L59" i="30"/>
  <c r="J60" i="30"/>
  <c r="K60" i="30"/>
  <c r="I66" i="30"/>
  <c r="K66" i="30"/>
  <c r="E67" i="30"/>
  <c r="F67" i="30"/>
  <c r="K67" i="30"/>
  <c r="L67" i="30"/>
  <c r="I68" i="30"/>
  <c r="J68" i="30"/>
  <c r="F70" i="30"/>
  <c r="I70" i="30"/>
  <c r="J70" i="30"/>
  <c r="L70" i="30"/>
  <c r="H71" i="30"/>
  <c r="I71" i="30"/>
  <c r="F72" i="30"/>
  <c r="H72" i="30"/>
  <c r="I73" i="30"/>
  <c r="L73" i="30"/>
  <c r="H74" i="30"/>
  <c r="I74" i="30"/>
  <c r="F75" i="30"/>
  <c r="G75" i="30"/>
  <c r="J75" i="30"/>
  <c r="K75" i="30"/>
  <c r="H77" i="30"/>
  <c r="J77" i="30"/>
  <c r="F78" i="30"/>
  <c r="G78" i="30"/>
  <c r="I78" i="30"/>
  <c r="J78" i="30"/>
  <c r="K78" i="30"/>
  <c r="F79" i="30"/>
  <c r="F81" i="30"/>
  <c r="G81" i="30"/>
  <c r="H81" i="30"/>
  <c r="J81" i="30"/>
  <c r="K81" i="30"/>
  <c r="E82" i="30"/>
  <c r="F82" i="30"/>
  <c r="I82" i="30"/>
  <c r="G84" i="30"/>
  <c r="J84" i="30"/>
  <c r="K84" i="30"/>
  <c r="L84" i="30"/>
  <c r="F85" i="30"/>
  <c r="I85" i="30"/>
  <c r="H86" i="30"/>
  <c r="I86" i="30"/>
  <c r="J87" i="30"/>
  <c r="K87" i="30"/>
  <c r="F88" i="30"/>
  <c r="J88" i="30"/>
  <c r="G89" i="30"/>
  <c r="H89" i="30"/>
  <c r="I89" i="30"/>
  <c r="F90" i="30"/>
  <c r="F91" i="30"/>
  <c r="I91" i="30"/>
  <c r="F92" i="30"/>
  <c r="H92" i="30"/>
  <c r="I92" i="30"/>
  <c r="E93" i="30"/>
  <c r="F93" i="30"/>
  <c r="G93" i="30"/>
  <c r="L94" i="30"/>
  <c r="G95" i="30"/>
  <c r="H95" i="30"/>
  <c r="I95" i="30"/>
  <c r="K95" i="30"/>
  <c r="L95" i="30"/>
  <c r="G96" i="30"/>
  <c r="H96" i="30"/>
  <c r="K97" i="30"/>
  <c r="L97" i="30"/>
  <c r="G98" i="30"/>
  <c r="I98" i="30"/>
  <c r="K98" i="30"/>
  <c r="L98" i="30"/>
  <c r="F99" i="30"/>
  <c r="G99" i="30"/>
  <c r="K100" i="30"/>
  <c r="L100" i="30"/>
  <c r="G101" i="30"/>
  <c r="H101" i="30"/>
  <c r="I101" i="30"/>
  <c r="K101" i="30"/>
  <c r="G102" i="30"/>
  <c r="H102" i="30"/>
  <c r="J103" i="30"/>
  <c r="K103" i="30"/>
  <c r="L103" i="30"/>
  <c r="G104" i="30"/>
  <c r="K104" i="30"/>
  <c r="L104" i="30"/>
  <c r="G105" i="30"/>
  <c r="H105" i="30"/>
  <c r="H106" i="30"/>
  <c r="J106" i="30"/>
  <c r="G107" i="30"/>
  <c r="I107" i="30"/>
  <c r="K107" i="30"/>
  <c r="L107" i="30"/>
  <c r="F108" i="30"/>
  <c r="G108" i="30"/>
  <c r="K109" i="30"/>
  <c r="L109" i="30"/>
  <c r="G110" i="30"/>
  <c r="H110" i="30"/>
  <c r="I110" i="30"/>
  <c r="K110" i="30"/>
  <c r="L110" i="30"/>
  <c r="F111" i="30"/>
  <c r="J112" i="30"/>
  <c r="K112" i="30"/>
  <c r="L112" i="30"/>
  <c r="G113" i="30"/>
  <c r="H113" i="30"/>
  <c r="I113" i="30"/>
  <c r="K113" i="30"/>
  <c r="L113" i="30"/>
  <c r="H115" i="30"/>
  <c r="J115" i="30"/>
  <c r="K115" i="30"/>
  <c r="L115" i="30"/>
  <c r="G116" i="30"/>
  <c r="I116" i="30"/>
  <c r="F117" i="30"/>
  <c r="G117" i="30"/>
  <c r="G122" i="30"/>
  <c r="H122" i="30"/>
  <c r="K122" i="30"/>
  <c r="L122" i="30"/>
  <c r="H123" i="30"/>
  <c r="I123" i="30"/>
  <c r="K123" i="30"/>
  <c r="L123" i="30"/>
  <c r="F124" i="30"/>
  <c r="E125" i="30"/>
  <c r="G125" i="30"/>
  <c r="H125" i="30"/>
  <c r="K125" i="30"/>
  <c r="L125" i="30"/>
  <c r="G126" i="30"/>
  <c r="H126" i="30"/>
  <c r="I126" i="30"/>
  <c r="K126" i="30"/>
  <c r="K127" i="30"/>
  <c r="L127" i="30"/>
  <c r="G128" i="30"/>
  <c r="H128" i="30"/>
  <c r="J128" i="30"/>
  <c r="K128" i="30"/>
  <c r="L128" i="30"/>
  <c r="G129" i="30"/>
  <c r="I129" i="30"/>
  <c r="G130" i="30"/>
  <c r="K130" i="30"/>
  <c r="L130" i="30"/>
  <c r="E131" i="30"/>
  <c r="G131" i="30"/>
  <c r="H131" i="30"/>
  <c r="K131" i="30"/>
  <c r="L131" i="30"/>
  <c r="G132" i="30"/>
  <c r="F133" i="30"/>
  <c r="G133" i="30"/>
  <c r="H133" i="30"/>
  <c r="K133" i="30"/>
  <c r="E134" i="30"/>
  <c r="G134" i="30"/>
  <c r="H134" i="30"/>
  <c r="J134" i="30"/>
  <c r="K134" i="30"/>
  <c r="K135" i="30"/>
  <c r="L135" i="30"/>
  <c r="G136" i="30"/>
  <c r="H136" i="30"/>
  <c r="K136" i="30"/>
  <c r="L136" i="30"/>
  <c r="E137" i="30"/>
  <c r="G137" i="30"/>
  <c r="H137" i="30"/>
  <c r="I138" i="30"/>
  <c r="K138" i="30"/>
  <c r="L138" i="30"/>
  <c r="F139" i="30"/>
  <c r="G139" i="30"/>
  <c r="H139" i="30"/>
  <c r="K139" i="30"/>
  <c r="L139" i="30"/>
  <c r="E140" i="30"/>
  <c r="G141" i="30"/>
  <c r="H141" i="30"/>
  <c r="I141" i="30"/>
  <c r="K141" i="30"/>
  <c r="L141" i="30"/>
  <c r="F142" i="30"/>
  <c r="G142" i="30"/>
  <c r="H142" i="30"/>
  <c r="E143" i="30"/>
  <c r="K143" i="30"/>
  <c r="L143" i="30"/>
  <c r="F144" i="30"/>
  <c r="G144" i="30"/>
  <c r="H144" i="30"/>
  <c r="I144" i="30"/>
  <c r="K144" i="30"/>
  <c r="G145" i="30"/>
  <c r="H145" i="30"/>
  <c r="L145" i="30"/>
  <c r="E146" i="30"/>
  <c r="F146" i="30"/>
  <c r="G146" i="30"/>
  <c r="H146" i="30"/>
  <c r="J146" i="30"/>
  <c r="L146" i="30"/>
  <c r="E147" i="30"/>
  <c r="F147" i="30"/>
  <c r="J147" i="30"/>
  <c r="K147" i="30"/>
  <c r="L147" i="30"/>
  <c r="F148" i="30"/>
  <c r="G148" i="30"/>
  <c r="I148" i="30"/>
  <c r="J148" i="30"/>
  <c r="K148" i="30"/>
  <c r="L148" i="30"/>
  <c r="H149" i="30"/>
  <c r="J149" i="30"/>
  <c r="K149" i="30"/>
  <c r="L149" i="30"/>
  <c r="F150" i="30"/>
  <c r="G150" i="30"/>
  <c r="H150" i="30"/>
  <c r="I150" i="30"/>
  <c r="J150" i="30"/>
  <c r="G151" i="30"/>
  <c r="H151" i="30"/>
  <c r="I151" i="30"/>
  <c r="K151" i="30"/>
  <c r="L151" i="30"/>
  <c r="E152" i="30"/>
  <c r="F152" i="30"/>
  <c r="G152" i="30"/>
  <c r="H152" i="30"/>
  <c r="E153" i="30"/>
  <c r="F153" i="30"/>
  <c r="H153" i="30"/>
  <c r="I153" i="30"/>
  <c r="J153" i="30"/>
  <c r="K153" i="30"/>
  <c r="L153" i="30"/>
  <c r="F154" i="30"/>
  <c r="G154" i="30"/>
  <c r="K154" i="30"/>
  <c r="E155" i="30"/>
  <c r="F155" i="30"/>
  <c r="G155" i="30"/>
  <c r="H155" i="30"/>
  <c r="J155" i="30"/>
  <c r="K155" i="30"/>
  <c r="L155" i="30"/>
  <c r="E156" i="30"/>
  <c r="J156" i="30"/>
  <c r="K156" i="30"/>
  <c r="L156" i="30"/>
  <c r="F157" i="30"/>
  <c r="G157" i="30"/>
  <c r="H157" i="30"/>
  <c r="I157" i="30"/>
  <c r="J157" i="30"/>
  <c r="K157" i="30"/>
  <c r="H158" i="30"/>
  <c r="J158" i="30"/>
  <c r="K158" i="30"/>
  <c r="L158" i="30"/>
  <c r="E159" i="30"/>
  <c r="F159" i="30"/>
  <c r="G159" i="30"/>
  <c r="H159" i="30"/>
  <c r="I159" i="30"/>
  <c r="G160" i="30"/>
  <c r="H160" i="30"/>
  <c r="I160" i="30"/>
  <c r="J160" i="30"/>
  <c r="K160" i="30"/>
  <c r="L160" i="30"/>
  <c r="B6" i="28"/>
  <c r="F10" i="28" s="1"/>
  <c r="H10" i="28"/>
  <c r="D11" i="28"/>
  <c r="B7" i="26"/>
  <c r="K15" i="26" s="1"/>
  <c r="G15" i="26"/>
  <c r="F26" i="26"/>
  <c r="H26" i="26"/>
  <c r="G29" i="26"/>
  <c r="I29" i="26"/>
  <c r="K54" i="26"/>
  <c r="J55" i="26"/>
  <c r="F64" i="26"/>
  <c r="D66" i="26"/>
  <c r="E66" i="26"/>
  <c r="D75" i="26"/>
  <c r="F75" i="26"/>
  <c r="H75" i="26"/>
  <c r="B7" i="24"/>
  <c r="M22" i="24" s="1"/>
  <c r="B6" i="22"/>
  <c r="D28" i="21"/>
  <c r="E28" i="21"/>
  <c r="F28" i="21"/>
  <c r="G28" i="21"/>
  <c r="H28" i="21"/>
  <c r="I28" i="21"/>
  <c r="J28" i="21"/>
  <c r="K28" i="21"/>
  <c r="L28" i="21"/>
  <c r="B30" i="21"/>
  <c r="B31" i="21"/>
  <c r="D35" i="21"/>
  <c r="D59" i="21" s="1"/>
  <c r="E35" i="21"/>
  <c r="E59" i="21" s="1"/>
  <c r="F35" i="21"/>
  <c r="F59" i="21" s="1"/>
  <c r="G35" i="21"/>
  <c r="G59" i="21" s="1"/>
  <c r="H35" i="21"/>
  <c r="H59" i="21" s="1"/>
  <c r="I35" i="21"/>
  <c r="I59" i="21" s="1"/>
  <c r="J35" i="21"/>
  <c r="J59" i="21" s="1"/>
  <c r="K35" i="21"/>
  <c r="K59" i="21" s="1"/>
  <c r="L35" i="21"/>
  <c r="L59" i="21" s="1"/>
  <c r="B60" i="21"/>
  <c r="B61" i="21"/>
  <c r="B8" i="20"/>
  <c r="B34" i="20"/>
  <c r="H64" i="26" l="1"/>
  <c r="J12" i="26"/>
  <c r="C59" i="26"/>
  <c r="D64" i="26"/>
  <c r="E55" i="26"/>
  <c r="J26" i="26"/>
  <c r="D53" i="26"/>
  <c r="G43" i="26"/>
  <c r="H42" i="26"/>
  <c r="C40" i="26"/>
  <c r="F30" i="21"/>
  <c r="N30" i="21"/>
  <c r="M31" i="21"/>
  <c r="N31" i="21"/>
  <c r="D60" i="21"/>
  <c r="N60" i="21"/>
  <c r="N61" i="21"/>
  <c r="D17" i="28"/>
  <c r="H74" i="26"/>
  <c r="H48" i="26"/>
  <c r="F12" i="26"/>
  <c r="G74" i="26"/>
  <c r="I43" i="26"/>
  <c r="D12" i="26"/>
  <c r="F12" i="24"/>
  <c r="H11" i="24"/>
  <c r="H9" i="24"/>
  <c r="G9" i="24"/>
  <c r="F26" i="24"/>
  <c r="D26" i="24"/>
  <c r="G12" i="24"/>
  <c r="E11" i="30"/>
  <c r="K14" i="30"/>
  <c r="E20" i="30"/>
  <c r="E24" i="30"/>
  <c r="E28" i="30"/>
  <c r="G31" i="30"/>
  <c r="I34" i="30"/>
  <c r="J37" i="30"/>
  <c r="G41" i="30"/>
  <c r="I44" i="30"/>
  <c r="K47" i="30"/>
  <c r="E51" i="30"/>
  <c r="J54" i="30"/>
  <c r="K57" i="30"/>
  <c r="L60" i="30"/>
  <c r="E68" i="30"/>
  <c r="E71" i="30"/>
  <c r="E74" i="30"/>
  <c r="L76" i="30"/>
  <c r="L79" i="30"/>
  <c r="L82" i="30"/>
  <c r="L85" i="30"/>
  <c r="L88" i="30"/>
  <c r="L91" i="30"/>
  <c r="J94" i="30"/>
  <c r="E97" i="30"/>
  <c r="H99" i="30"/>
  <c r="L101" i="30"/>
  <c r="H104" i="30"/>
  <c r="K106" i="30"/>
  <c r="G109" i="30"/>
  <c r="K111" i="30"/>
  <c r="G114" i="30"/>
  <c r="K116" i="30"/>
  <c r="G123" i="30"/>
  <c r="J125" i="30"/>
  <c r="E128" i="30"/>
  <c r="H130" i="30"/>
  <c r="L132" i="30"/>
  <c r="H135" i="30"/>
  <c r="K137" i="30"/>
  <c r="G140" i="30"/>
  <c r="K142" i="30"/>
  <c r="F145" i="30"/>
  <c r="K146" i="30"/>
  <c r="H148" i="30"/>
  <c r="E150" i="30"/>
  <c r="J151" i="30"/>
  <c r="G153" i="30"/>
  <c r="L154" i="30"/>
  <c r="I156" i="30"/>
  <c r="F158" i="30"/>
  <c r="K159" i="30"/>
  <c r="G15" i="30"/>
  <c r="F20" i="30"/>
  <c r="J24" i="30"/>
  <c r="H28" i="30"/>
  <c r="I31" i="30"/>
  <c r="J34" i="30"/>
  <c r="F38" i="30"/>
  <c r="H41" i="30"/>
  <c r="K44" i="30"/>
  <c r="L47" i="30"/>
  <c r="F51" i="30"/>
  <c r="K54" i="30"/>
  <c r="L57" i="30"/>
  <c r="F61" i="30"/>
  <c r="H68" i="30"/>
  <c r="G71" i="30"/>
  <c r="F74" i="30"/>
  <c r="E77" i="30"/>
  <c r="E80" i="30"/>
  <c r="F83" i="30"/>
  <c r="E86" i="30"/>
  <c r="E89" i="30"/>
  <c r="E92" i="30"/>
  <c r="K94" i="30"/>
  <c r="G97" i="30"/>
  <c r="K99" i="30"/>
  <c r="F102" i="30"/>
  <c r="I104" i="30"/>
  <c r="L106" i="30"/>
  <c r="H109" i="30"/>
  <c r="E112" i="30"/>
  <c r="H114" i="30"/>
  <c r="L116" i="30"/>
  <c r="F160" i="30"/>
  <c r="G158" i="30"/>
  <c r="H156" i="30"/>
  <c r="J154" i="30"/>
  <c r="L152" i="30"/>
  <c r="F151" i="30"/>
  <c r="G149" i="30"/>
  <c r="I147" i="30"/>
  <c r="K145" i="30"/>
  <c r="J143" i="30"/>
  <c r="L140" i="30"/>
  <c r="G138" i="30"/>
  <c r="I135" i="30"/>
  <c r="K132" i="30"/>
  <c r="F130" i="30"/>
  <c r="H127" i="30"/>
  <c r="K124" i="30"/>
  <c r="E122" i="30"/>
  <c r="J159" i="30"/>
  <c r="L157" i="30"/>
  <c r="F156" i="30"/>
  <c r="H154" i="30"/>
  <c r="J152" i="30"/>
  <c r="K150" i="30"/>
  <c r="E149" i="30"/>
  <c r="G147" i="30"/>
  <c r="I145" i="30"/>
  <c r="G143" i="30"/>
  <c r="H140" i="30"/>
  <c r="J137" i="30"/>
  <c r="L134" i="30"/>
  <c r="H132" i="30"/>
  <c r="K129" i="30"/>
  <c r="L126" i="30"/>
  <c r="G124" i="30"/>
  <c r="K117" i="30"/>
  <c r="L114" i="30"/>
  <c r="H111" i="30"/>
  <c r="K108" i="30"/>
  <c r="L105" i="30"/>
  <c r="E103" i="30"/>
  <c r="E100" i="30"/>
  <c r="L96" i="30"/>
  <c r="L93" i="30"/>
  <c r="H90" i="30"/>
  <c r="F87" i="30"/>
  <c r="I83" i="30"/>
  <c r="J79" i="30"/>
  <c r="F76" i="30"/>
  <c r="K72" i="30"/>
  <c r="G69" i="30"/>
  <c r="I61" i="30"/>
  <c r="F57" i="30"/>
  <c r="H53" i="30"/>
  <c r="I49" i="30"/>
  <c r="L45" i="30"/>
  <c r="L41" i="30"/>
  <c r="I37" i="30"/>
  <c r="L33" i="30"/>
  <c r="L29" i="30"/>
  <c r="H25" i="30"/>
  <c r="K20" i="30"/>
  <c r="G14" i="30"/>
  <c r="H117" i="30"/>
  <c r="K114" i="30"/>
  <c r="G111" i="30"/>
  <c r="H108" i="30"/>
  <c r="K105" i="30"/>
  <c r="K102" i="30"/>
  <c r="L99" i="30"/>
  <c r="K96" i="30"/>
  <c r="J93" i="30"/>
  <c r="G90" i="30"/>
  <c r="J86" i="30"/>
  <c r="H83" i="30"/>
  <c r="I79" i="30"/>
  <c r="L75" i="30"/>
  <c r="J72" i="30"/>
  <c r="F69" i="30"/>
  <c r="G61" i="30"/>
  <c r="E57" i="30"/>
  <c r="G53" i="30"/>
  <c r="G49" i="30"/>
  <c r="K45" i="30"/>
  <c r="K41" i="30"/>
  <c r="G37" i="30"/>
  <c r="K33" i="30"/>
  <c r="K29" i="30"/>
  <c r="G25" i="30"/>
  <c r="H20" i="30"/>
  <c r="J13" i="30"/>
  <c r="G115" i="30"/>
  <c r="H112" i="30"/>
  <c r="E109" i="30"/>
  <c r="G106" i="30"/>
  <c r="H103" i="30"/>
  <c r="H100" i="30"/>
  <c r="J97" i="30"/>
  <c r="G94" i="30"/>
  <c r="K90" i="30"/>
  <c r="I87" i="30"/>
  <c r="F84" i="30"/>
  <c r="I80" i="30"/>
  <c r="K76" i="30"/>
  <c r="F73" i="30"/>
  <c r="K69" i="30"/>
  <c r="F66" i="30"/>
  <c r="H58" i="30"/>
  <c r="L53" i="30"/>
  <c r="F50" i="30"/>
  <c r="H46" i="30"/>
  <c r="K42" i="30"/>
  <c r="K38" i="30"/>
  <c r="H34" i="30"/>
  <c r="K30" i="30"/>
  <c r="J26" i="30"/>
  <c r="K21" i="30"/>
  <c r="I16" i="30"/>
  <c r="L159" i="30"/>
  <c r="E158" i="30"/>
  <c r="G156" i="30"/>
  <c r="I154" i="30"/>
  <c r="K152" i="30"/>
  <c r="L150" i="30"/>
  <c r="F149" i="30"/>
  <c r="H147" i="30"/>
  <c r="J145" i="30"/>
  <c r="H143" i="30"/>
  <c r="K140" i="30"/>
  <c r="L137" i="30"/>
  <c r="G135" i="30"/>
  <c r="I132" i="30"/>
  <c r="L129" i="30"/>
  <c r="G127" i="30"/>
  <c r="H124" i="30"/>
  <c r="L117" i="30"/>
  <c r="E115" i="30"/>
  <c r="G112" i="30"/>
  <c r="L108" i="30"/>
  <c r="E106" i="30"/>
  <c r="G103" i="30"/>
  <c r="G100" i="30"/>
  <c r="H97" i="30"/>
  <c r="F94" i="30"/>
  <c r="J90" i="30"/>
  <c r="G87" i="30"/>
  <c r="E84" i="30"/>
  <c r="H80" i="30"/>
  <c r="I76" i="30"/>
  <c r="E73" i="30"/>
  <c r="J69" i="30"/>
  <c r="J61" i="30"/>
  <c r="E58" i="30"/>
  <c r="K53" i="30"/>
  <c r="J49" i="30"/>
  <c r="E46" i="30"/>
  <c r="J42" i="30"/>
  <c r="I38" i="30"/>
  <c r="E34" i="30"/>
  <c r="J30" i="30"/>
  <c r="I25" i="30"/>
  <c r="L20" i="30"/>
  <c r="H15" i="30"/>
  <c r="J20" i="28"/>
  <c r="C19" i="28"/>
  <c r="K16" i="28"/>
  <c r="I14" i="28"/>
  <c r="I16" i="28"/>
  <c r="C13" i="28"/>
  <c r="K72" i="26"/>
  <c r="H63" i="26"/>
  <c r="H52" i="26"/>
  <c r="I39" i="26"/>
  <c r="C26" i="26"/>
  <c r="K79" i="26"/>
  <c r="I72" i="26"/>
  <c r="G63" i="26"/>
  <c r="C52" i="26"/>
  <c r="G39" i="26"/>
  <c r="G25" i="26"/>
  <c r="J79" i="26"/>
  <c r="F72" i="26"/>
  <c r="K61" i="26"/>
  <c r="J51" i="26"/>
  <c r="E39" i="26"/>
  <c r="F23" i="26"/>
  <c r="E78" i="26"/>
  <c r="K71" i="26"/>
  <c r="G61" i="26"/>
  <c r="J49" i="26"/>
  <c r="J36" i="26"/>
  <c r="G19" i="26"/>
  <c r="J77" i="26"/>
  <c r="J71" i="26"/>
  <c r="K60" i="26"/>
  <c r="H49" i="26"/>
  <c r="H36" i="26"/>
  <c r="E16" i="26"/>
  <c r="I77" i="26"/>
  <c r="C67" i="26"/>
  <c r="J60" i="26"/>
  <c r="F49" i="26"/>
  <c r="F36" i="26"/>
  <c r="D16" i="26"/>
  <c r="E77" i="26"/>
  <c r="J66" i="26"/>
  <c r="E59" i="26"/>
  <c r="D49" i="26"/>
  <c r="J29" i="26"/>
  <c r="C20" i="24"/>
  <c r="F15" i="24"/>
  <c r="J22" i="24"/>
  <c r="D15" i="24"/>
  <c r="L11" i="24"/>
  <c r="M10" i="24"/>
  <c r="M13" i="24"/>
  <c r="M14" i="24"/>
  <c r="M15" i="24"/>
  <c r="F25" i="24"/>
  <c r="M18" i="24"/>
  <c r="M20" i="24"/>
  <c r="I25" i="24"/>
  <c r="G22" i="24"/>
  <c r="I13" i="26"/>
  <c r="M72" i="26"/>
  <c r="M54" i="26"/>
  <c r="M39" i="26"/>
  <c r="M24" i="26"/>
  <c r="L74" i="26"/>
  <c r="L59" i="26"/>
  <c r="L41" i="26"/>
  <c r="L26" i="26"/>
  <c r="L11" i="26"/>
  <c r="M66" i="26"/>
  <c r="M51" i="26"/>
  <c r="M36" i="26"/>
  <c r="M18" i="26"/>
  <c r="L71" i="26"/>
  <c r="L53" i="26"/>
  <c r="L38" i="26"/>
  <c r="L23" i="26"/>
  <c r="M77" i="26"/>
  <c r="M62" i="26"/>
  <c r="M47" i="26"/>
  <c r="M29" i="26"/>
  <c r="M14" i="26"/>
  <c r="L79" i="26"/>
  <c r="L64" i="26"/>
  <c r="L49" i="26"/>
  <c r="L31" i="26"/>
  <c r="L16" i="26"/>
  <c r="M76" i="26"/>
  <c r="M61" i="26"/>
  <c r="M43" i="26"/>
  <c r="M28" i="26"/>
  <c r="M13" i="26"/>
  <c r="L78" i="26"/>
  <c r="L63" i="26"/>
  <c r="L48" i="26"/>
  <c r="L30" i="26"/>
  <c r="L15" i="26"/>
  <c r="M59" i="26"/>
  <c r="M35" i="26"/>
  <c r="M11" i="26"/>
  <c r="L67" i="26"/>
  <c r="L43" i="26"/>
  <c r="L19" i="26"/>
  <c r="G11" i="26"/>
  <c r="H19" i="26"/>
  <c r="G30" i="26"/>
  <c r="J42" i="26"/>
  <c r="E52" i="26"/>
  <c r="F61" i="26"/>
  <c r="I66" i="26"/>
  <c r="C75" i="26"/>
  <c r="L66" i="26"/>
  <c r="L42" i="26"/>
  <c r="L18" i="26"/>
  <c r="D23" i="26"/>
  <c r="H35" i="26"/>
  <c r="M79" i="26"/>
  <c r="M55" i="26"/>
  <c r="M31" i="26"/>
  <c r="H11" i="26"/>
  <c r="K42" i="26"/>
  <c r="M78" i="26"/>
  <c r="M53" i="26"/>
  <c r="M30" i="26"/>
  <c r="L65" i="26"/>
  <c r="L40" i="26"/>
  <c r="L17" i="26"/>
  <c r="M75" i="26"/>
  <c r="M52" i="26"/>
  <c r="M27" i="26"/>
  <c r="L62" i="26"/>
  <c r="L39" i="26"/>
  <c r="L14" i="26"/>
  <c r="M74" i="26"/>
  <c r="M50" i="26"/>
  <c r="M26" i="26"/>
  <c r="L61" i="26"/>
  <c r="L37" i="26"/>
  <c r="L13" i="26"/>
  <c r="M73" i="26"/>
  <c r="M49" i="26"/>
  <c r="M25" i="26"/>
  <c r="L60" i="26"/>
  <c r="L36" i="26"/>
  <c r="L12" i="26"/>
  <c r="M71" i="26"/>
  <c r="M48" i="26"/>
  <c r="M23" i="26"/>
  <c r="L55" i="26"/>
  <c r="L35" i="26"/>
  <c r="M67" i="26"/>
  <c r="M42" i="26"/>
  <c r="M19" i="26"/>
  <c r="L77" i="26"/>
  <c r="L54" i="26"/>
  <c r="L29" i="26"/>
  <c r="M65" i="26"/>
  <c r="M41" i="26"/>
  <c r="M17" i="26"/>
  <c r="L76" i="26"/>
  <c r="L52" i="26"/>
  <c r="L28" i="26"/>
  <c r="M64" i="26"/>
  <c r="M40" i="26"/>
  <c r="M16" i="26"/>
  <c r="L75" i="26"/>
  <c r="L51" i="26"/>
  <c r="L27" i="26"/>
  <c r="M63" i="26"/>
  <c r="M38" i="26"/>
  <c r="M15" i="26"/>
  <c r="L73" i="26"/>
  <c r="L50" i="26"/>
  <c r="L25" i="26"/>
  <c r="M60" i="26"/>
  <c r="M37" i="26"/>
  <c r="M12" i="26"/>
  <c r="L72" i="26"/>
  <c r="L47" i="26"/>
  <c r="L24" i="26"/>
  <c r="M20" i="28"/>
  <c r="M19" i="28"/>
  <c r="M17" i="28"/>
  <c r="M16" i="28"/>
  <c r="L19" i="28"/>
  <c r="M14" i="28"/>
  <c r="M13" i="28"/>
  <c r="M11" i="28"/>
  <c r="L14" i="28"/>
  <c r="M10" i="28"/>
  <c r="F11" i="28"/>
  <c r="L20" i="28"/>
  <c r="J11" i="28"/>
  <c r="L17" i="28"/>
  <c r="L16" i="28"/>
  <c r="L13" i="28"/>
  <c r="L11" i="28"/>
  <c r="L10" i="28"/>
  <c r="E61" i="21"/>
  <c r="C78" i="26"/>
  <c r="G72" i="26"/>
  <c r="C64" i="26"/>
  <c r="D55" i="26"/>
  <c r="G48" i="26"/>
  <c r="I35" i="26"/>
  <c r="C19" i="26"/>
  <c r="E17" i="28"/>
  <c r="L44" i="22"/>
  <c r="M54" i="22"/>
  <c r="M34" i="22"/>
  <c r="M51" i="22"/>
  <c r="M31" i="22"/>
  <c r="M43" i="22"/>
  <c r="M13" i="22"/>
  <c r="M42" i="22"/>
  <c r="M12" i="22"/>
  <c r="M50" i="22"/>
  <c r="M10" i="22"/>
  <c r="M45" i="22"/>
  <c r="M44" i="22"/>
  <c r="M41" i="22"/>
  <c r="M40" i="22"/>
  <c r="M35" i="22"/>
  <c r="M33" i="22"/>
  <c r="M32" i="22"/>
  <c r="L32" i="22"/>
  <c r="M30" i="22"/>
  <c r="M55" i="22"/>
  <c r="M16" i="22"/>
  <c r="M53" i="22"/>
  <c r="M14" i="22"/>
  <c r="M52" i="22"/>
  <c r="M11" i="22"/>
  <c r="D77" i="26"/>
  <c r="E67" i="26"/>
  <c r="I61" i="26"/>
  <c r="G52" i="26"/>
  <c r="D40" i="26"/>
  <c r="E29" i="26"/>
  <c r="I15" i="26"/>
  <c r="G16" i="28"/>
  <c r="H26" i="30"/>
  <c r="I22" i="30"/>
  <c r="K18" i="30"/>
  <c r="L14" i="30"/>
  <c r="E10" i="30"/>
  <c r="H11" i="30"/>
  <c r="H14" i="30"/>
  <c r="L16" i="30"/>
  <c r="L19" i="30"/>
  <c r="G22" i="30"/>
  <c r="K24" i="30"/>
  <c r="K26" i="30"/>
  <c r="F29" i="30"/>
  <c r="E31" i="30"/>
  <c r="L32" i="30"/>
  <c r="F35" i="30"/>
  <c r="E37" i="30"/>
  <c r="L38" i="30"/>
  <c r="F41" i="30"/>
  <c r="E43" i="30"/>
  <c r="L44" i="30"/>
  <c r="F47" i="30"/>
  <c r="E49" i="30"/>
  <c r="L50" i="30"/>
  <c r="F53" i="30"/>
  <c r="E55" i="30"/>
  <c r="L56" i="30"/>
  <c r="F59" i="30"/>
  <c r="E61" i="30"/>
  <c r="L66" i="30"/>
  <c r="E69" i="30"/>
  <c r="K70" i="30"/>
  <c r="I72" i="30"/>
  <c r="G74" i="30"/>
  <c r="E76" i="30"/>
  <c r="E78" i="30"/>
  <c r="K79" i="30"/>
  <c r="I81" i="30"/>
  <c r="G83" i="30"/>
  <c r="E85" i="30"/>
  <c r="E87" i="30"/>
  <c r="K88" i="30"/>
  <c r="I90" i="30"/>
  <c r="G92" i="30"/>
  <c r="E94" i="30"/>
  <c r="J95" i="30"/>
  <c r="F97" i="30"/>
  <c r="J98" i="30"/>
  <c r="F100" i="30"/>
  <c r="J101" i="30"/>
  <c r="F103" i="30"/>
  <c r="J104" i="30"/>
  <c r="F106" i="30"/>
  <c r="J107" i="30"/>
  <c r="F109" i="30"/>
  <c r="J110" i="30"/>
  <c r="F112" i="30"/>
  <c r="J113" i="30"/>
  <c r="F115" i="30"/>
  <c r="J116" i="30"/>
  <c r="F122" i="30"/>
  <c r="J123" i="30"/>
  <c r="F125" i="30"/>
  <c r="J126" i="30"/>
  <c r="F128" i="30"/>
  <c r="J129" i="30"/>
  <c r="F131" i="30"/>
  <c r="J132" i="30"/>
  <c r="F134" i="30"/>
  <c r="J135" i="30"/>
  <c r="F137" i="30"/>
  <c r="J138" i="30"/>
  <c r="F140" i="30"/>
  <c r="J141" i="30"/>
  <c r="F143" i="30"/>
  <c r="J144" i="30"/>
  <c r="I12" i="30"/>
  <c r="E15" i="30"/>
  <c r="E18" i="30"/>
  <c r="G20" i="30"/>
  <c r="F23" i="30"/>
  <c r="F25" i="30"/>
  <c r="J27" i="30"/>
  <c r="I29" i="30"/>
  <c r="H31" i="30"/>
  <c r="J33" i="30"/>
  <c r="I35" i="30"/>
  <c r="H37" i="30"/>
  <c r="J39" i="30"/>
  <c r="I41" i="30"/>
  <c r="H43" i="30"/>
  <c r="J45" i="30"/>
  <c r="I47" i="30"/>
  <c r="H49" i="30"/>
  <c r="J51" i="30"/>
  <c r="I53" i="30"/>
  <c r="H55" i="30"/>
  <c r="J57" i="30"/>
  <c r="I59" i="30"/>
  <c r="H61" i="30"/>
  <c r="J67" i="30"/>
  <c r="H69" i="30"/>
  <c r="F71" i="30"/>
  <c r="L72" i="30"/>
  <c r="J74" i="30"/>
  <c r="J76" i="30"/>
  <c r="H78" i="30"/>
  <c r="F80" i="30"/>
  <c r="L81" i="30"/>
  <c r="J83" i="30"/>
  <c r="J85" i="30"/>
  <c r="H87" i="30"/>
  <c r="F89" i="30"/>
  <c r="L90" i="30"/>
  <c r="J92" i="30"/>
  <c r="I94" i="30"/>
  <c r="E96" i="30"/>
  <c r="I97" i="30"/>
  <c r="E99" i="30"/>
  <c r="I100" i="30"/>
  <c r="E102" i="30"/>
  <c r="I103" i="30"/>
  <c r="E105" i="30"/>
  <c r="I106" i="30"/>
  <c r="E108" i="30"/>
  <c r="I109" i="30"/>
  <c r="E111" i="30"/>
  <c r="I112" i="30"/>
  <c r="E114" i="30"/>
  <c r="I115" i="30"/>
  <c r="E117" i="30"/>
  <c r="I122" i="30"/>
  <c r="E124" i="30"/>
  <c r="I125" i="30"/>
  <c r="E127" i="30"/>
  <c r="I128" i="30"/>
  <c r="E130" i="30"/>
  <c r="I131" i="30"/>
  <c r="E133" i="30"/>
  <c r="I134" i="30"/>
  <c r="E136" i="30"/>
  <c r="I137" i="30"/>
  <c r="E139" i="30"/>
  <c r="I140" i="30"/>
  <c r="E142" i="30"/>
  <c r="I143" i="30"/>
  <c r="E145" i="30"/>
  <c r="K10" i="30"/>
  <c r="G13" i="30"/>
  <c r="G16" i="30"/>
  <c r="I18" i="30"/>
  <c r="I21" i="30"/>
  <c r="J23" i="30"/>
  <c r="F26" i="30"/>
  <c r="F28" i="30"/>
  <c r="E30" i="30"/>
  <c r="G32" i="30"/>
  <c r="F34" i="30"/>
  <c r="E36" i="30"/>
  <c r="G38" i="30"/>
  <c r="F40" i="30"/>
  <c r="E42" i="30"/>
  <c r="G44" i="30"/>
  <c r="F46" i="30"/>
  <c r="E48" i="30"/>
  <c r="G50" i="30"/>
  <c r="F52" i="30"/>
  <c r="E54" i="30"/>
  <c r="G56" i="30"/>
  <c r="F58" i="30"/>
  <c r="E60" i="30"/>
  <c r="G66" i="30"/>
  <c r="F68" i="30"/>
  <c r="L69" i="30"/>
  <c r="J71" i="30"/>
  <c r="J73" i="30"/>
  <c r="H75" i="30"/>
  <c r="F77" i="30"/>
  <c r="L78" i="30"/>
  <c r="J80" i="30"/>
  <c r="J82" i="30"/>
  <c r="H84" i="30"/>
  <c r="F86" i="30"/>
  <c r="L87" i="30"/>
  <c r="J89" i="30"/>
  <c r="J91" i="30"/>
  <c r="H93" i="30"/>
  <c r="E95" i="30"/>
  <c r="I96" i="30"/>
  <c r="E98" i="30"/>
  <c r="I99" i="30"/>
  <c r="E101" i="30"/>
  <c r="I102" i="30"/>
  <c r="E104" i="30"/>
  <c r="I105" i="30"/>
  <c r="E107" i="30"/>
  <c r="I108" i="30"/>
  <c r="E110" i="30"/>
  <c r="I111" i="30"/>
  <c r="E113" i="30"/>
  <c r="I114" i="30"/>
  <c r="E116" i="30"/>
  <c r="I117" i="30"/>
  <c r="E123" i="30"/>
  <c r="I124" i="30"/>
  <c r="E126" i="30"/>
  <c r="I127" i="30"/>
  <c r="E129" i="30"/>
  <c r="I130" i="30"/>
  <c r="E132" i="30"/>
  <c r="I133" i="30"/>
  <c r="E135" i="30"/>
  <c r="I136" i="30"/>
  <c r="E138" i="30"/>
  <c r="I139" i="30"/>
  <c r="E141" i="30"/>
  <c r="I142" i="30"/>
  <c r="E144" i="30"/>
  <c r="L10" i="30"/>
  <c r="H13" i="30"/>
  <c r="H16" i="30"/>
  <c r="J18" i="30"/>
  <c r="J21" i="30"/>
  <c r="K23" i="30"/>
  <c r="G26" i="30"/>
  <c r="G28" i="30"/>
  <c r="F30" i="30"/>
  <c r="H32" i="30"/>
  <c r="G34" i="30"/>
  <c r="F36" i="30"/>
  <c r="H38" i="30"/>
  <c r="G40" i="30"/>
  <c r="F42" i="30"/>
  <c r="H44" i="30"/>
  <c r="G46" i="30"/>
  <c r="F48" i="30"/>
  <c r="H50" i="30"/>
  <c r="G52" i="30"/>
  <c r="F54" i="30"/>
  <c r="H56" i="30"/>
  <c r="G58" i="30"/>
  <c r="F60" i="30"/>
  <c r="H66" i="30"/>
  <c r="G68" i="30"/>
  <c r="E70" i="30"/>
  <c r="E72" i="30"/>
  <c r="K73" i="30"/>
  <c r="I75" i="30"/>
  <c r="G77" i="30"/>
  <c r="E79" i="30"/>
  <c r="E81" i="30"/>
  <c r="K82" i="30"/>
  <c r="I84" i="30"/>
  <c r="G86" i="30"/>
  <c r="E88" i="30"/>
  <c r="E90" i="30"/>
  <c r="K91" i="30"/>
  <c r="I93" i="30"/>
  <c r="F95" i="30"/>
  <c r="J96" i="30"/>
  <c r="F98" i="30"/>
  <c r="J99" i="30"/>
  <c r="F101" i="30"/>
  <c r="J102" i="30"/>
  <c r="F104" i="30"/>
  <c r="J105" i="30"/>
  <c r="F107" i="30"/>
  <c r="J108" i="30"/>
  <c r="F110" i="30"/>
  <c r="J111" i="30"/>
  <c r="F113" i="30"/>
  <c r="J114" i="30"/>
  <c r="F116" i="30"/>
  <c r="J117" i="30"/>
  <c r="F123" i="30"/>
  <c r="J124" i="30"/>
  <c r="F126" i="30"/>
  <c r="J127" i="30"/>
  <c r="F129" i="30"/>
  <c r="J130" i="30"/>
  <c r="F132" i="30"/>
  <c r="J133" i="30"/>
  <c r="F135" i="30"/>
  <c r="J136" i="30"/>
  <c r="F138" i="30"/>
  <c r="J139" i="30"/>
  <c r="F141" i="30"/>
  <c r="J142" i="30"/>
  <c r="D9" i="24"/>
  <c r="M21" i="24"/>
  <c r="M17" i="24"/>
  <c r="M12" i="24"/>
  <c r="M11" i="24"/>
  <c r="E160" i="30"/>
  <c r="I158" i="30"/>
  <c r="E157" i="30"/>
  <c r="I155" i="30"/>
  <c r="E154" i="30"/>
  <c r="I152" i="30"/>
  <c r="E151" i="30"/>
  <c r="I149" i="30"/>
  <c r="E148" i="30"/>
  <c r="I146" i="30"/>
  <c r="L144" i="30"/>
  <c r="L142" i="30"/>
  <c r="J140" i="30"/>
  <c r="H138" i="30"/>
  <c r="F136" i="30"/>
  <c r="L133" i="30"/>
  <c r="J131" i="30"/>
  <c r="H129" i="30"/>
  <c r="F127" i="30"/>
  <c r="L124" i="30"/>
  <c r="J122" i="30"/>
  <c r="H116" i="30"/>
  <c r="F114" i="30"/>
  <c r="L111" i="30"/>
  <c r="J109" i="30"/>
  <c r="H107" i="30"/>
  <c r="F105" i="30"/>
  <c r="L102" i="30"/>
  <c r="J100" i="30"/>
  <c r="H98" i="30"/>
  <c r="F96" i="30"/>
  <c r="K93" i="30"/>
  <c r="E91" i="30"/>
  <c r="I88" i="30"/>
  <c r="K85" i="30"/>
  <c r="E83" i="30"/>
  <c r="G80" i="30"/>
  <c r="I77" i="30"/>
  <c r="E75" i="30"/>
  <c r="G72" i="30"/>
  <c r="I69" i="30"/>
  <c r="J66" i="30"/>
  <c r="J59" i="30"/>
  <c r="J56" i="30"/>
  <c r="J53" i="30"/>
  <c r="J50" i="30"/>
  <c r="J47" i="30"/>
  <c r="J44" i="30"/>
  <c r="J41" i="30"/>
  <c r="J38" i="30"/>
  <c r="J35" i="30"/>
  <c r="J32" i="30"/>
  <c r="J29" i="30"/>
  <c r="I26" i="30"/>
  <c r="G23" i="30"/>
  <c r="L18" i="30"/>
  <c r="F15" i="30"/>
  <c r="F11" i="30"/>
  <c r="M30" i="21"/>
  <c r="M61" i="21"/>
  <c r="M60" i="21"/>
  <c r="F11" i="24"/>
  <c r="J18" i="24"/>
  <c r="C18" i="24"/>
  <c r="K17" i="24"/>
  <c r="F24" i="24"/>
  <c r="H15" i="24"/>
  <c r="C10" i="24"/>
  <c r="K22" i="24"/>
  <c r="G15" i="24"/>
  <c r="J9" i="24"/>
  <c r="C22" i="24"/>
  <c r="F14" i="24"/>
  <c r="H21" i="24"/>
  <c r="C14" i="24"/>
  <c r="H26" i="24"/>
  <c r="I20" i="24"/>
  <c r="K12" i="24"/>
  <c r="G26" i="24"/>
  <c r="E20" i="24"/>
  <c r="J12" i="24"/>
  <c r="L12" i="24"/>
  <c r="L13" i="24"/>
  <c r="L14" i="24"/>
  <c r="L15" i="24"/>
  <c r="F22" i="24"/>
  <c r="I18" i="24"/>
  <c r="K14" i="24"/>
  <c r="E12" i="24"/>
  <c r="K25" i="24"/>
  <c r="E22" i="24"/>
  <c r="F18" i="24"/>
  <c r="I14" i="24"/>
  <c r="C12" i="24"/>
  <c r="L17" i="24"/>
  <c r="L18" i="24"/>
  <c r="L20" i="24"/>
  <c r="C25" i="24"/>
  <c r="F21" i="24"/>
  <c r="I17" i="24"/>
  <c r="K13" i="24"/>
  <c r="E11" i="24"/>
  <c r="L21" i="24"/>
  <c r="K24" i="24"/>
  <c r="E21" i="24"/>
  <c r="G17" i="24"/>
  <c r="J13" i="24"/>
  <c r="K10" i="24"/>
  <c r="L22" i="24"/>
  <c r="J24" i="24"/>
  <c r="K20" i="24"/>
  <c r="E17" i="24"/>
  <c r="H13" i="24"/>
  <c r="J10" i="24"/>
  <c r="L9" i="24"/>
  <c r="H24" i="24"/>
  <c r="J20" i="24"/>
  <c r="D17" i="24"/>
  <c r="F13" i="24"/>
  <c r="I10" i="24"/>
  <c r="L10" i="24"/>
  <c r="G10" i="22"/>
  <c r="G14" i="22"/>
  <c r="L10" i="22"/>
  <c r="E12" i="22"/>
  <c r="L11" i="22"/>
  <c r="L33" i="22"/>
  <c r="L45" i="22"/>
  <c r="L50" i="22"/>
  <c r="L53" i="22"/>
  <c r="G55" i="22"/>
  <c r="E53" i="22"/>
  <c r="G51" i="22"/>
  <c r="F21" i="22"/>
  <c r="L51" i="22"/>
  <c r="E21" i="22"/>
  <c r="L52" i="22"/>
  <c r="L30" i="22"/>
  <c r="L12" i="22"/>
  <c r="L31" i="22"/>
  <c r="L13" i="22"/>
  <c r="L54" i="22"/>
  <c r="L14" i="22"/>
  <c r="L35" i="22"/>
  <c r="E41" i="22"/>
  <c r="L16" i="22"/>
  <c r="L40" i="22"/>
  <c r="L34" i="22"/>
  <c r="F41" i="22"/>
  <c r="L55" i="22"/>
  <c r="G35" i="22"/>
  <c r="L41" i="22"/>
  <c r="E33" i="22"/>
  <c r="L42" i="22"/>
  <c r="G31" i="22"/>
  <c r="L43" i="22"/>
  <c r="F45" i="22"/>
  <c r="F25" i="22"/>
  <c r="H71" i="26"/>
  <c r="H60" i="26"/>
  <c r="E51" i="26"/>
  <c r="H38" i="26"/>
  <c r="F28" i="26"/>
  <c r="H14" i="26"/>
  <c r="D10" i="28"/>
  <c r="E11" i="28"/>
  <c r="C14" i="28"/>
  <c r="H16" i="28"/>
  <c r="D19" i="28"/>
  <c r="I20" i="28"/>
  <c r="I11" i="28"/>
  <c r="E14" i="28"/>
  <c r="J16" i="28"/>
  <c r="F19" i="28"/>
  <c r="K20" i="28"/>
  <c r="C10" i="28"/>
  <c r="K11" i="28"/>
  <c r="G14" i="28"/>
  <c r="C17" i="28"/>
  <c r="H19" i="28"/>
  <c r="I10" i="28"/>
  <c r="E13" i="28"/>
  <c r="J14" i="28"/>
  <c r="F17" i="28"/>
  <c r="D20" i="28"/>
  <c r="J10" i="28"/>
  <c r="F13" i="28"/>
  <c r="K14" i="28"/>
  <c r="I17" i="28"/>
  <c r="E20" i="28"/>
  <c r="K10" i="28"/>
  <c r="G13" i="28"/>
  <c r="C16" i="28"/>
  <c r="J17" i="28"/>
  <c r="F20" i="28"/>
  <c r="C11" i="28"/>
  <c r="H13" i="28"/>
  <c r="F16" i="28"/>
  <c r="K17" i="28"/>
  <c r="G20" i="28"/>
  <c r="F79" i="26"/>
  <c r="I76" i="26"/>
  <c r="C74" i="26"/>
  <c r="F71" i="26"/>
  <c r="I65" i="26"/>
  <c r="C63" i="26"/>
  <c r="F60" i="26"/>
  <c r="G54" i="26"/>
  <c r="D51" i="26"/>
  <c r="C48" i="26"/>
  <c r="H41" i="26"/>
  <c r="E38" i="26"/>
  <c r="K31" i="26"/>
  <c r="E28" i="26"/>
  <c r="K24" i="26"/>
  <c r="C18" i="26"/>
  <c r="F14" i="26"/>
  <c r="H20" i="28"/>
  <c r="H14" i="28"/>
  <c r="D79" i="26"/>
  <c r="G76" i="26"/>
  <c r="J73" i="26"/>
  <c r="D71" i="26"/>
  <c r="G65" i="26"/>
  <c r="J62" i="26"/>
  <c r="D60" i="26"/>
  <c r="K53" i="26"/>
  <c r="K50" i="26"/>
  <c r="J47" i="26"/>
  <c r="G41" i="26"/>
  <c r="C38" i="26"/>
  <c r="E31" i="26"/>
  <c r="C28" i="26"/>
  <c r="H24" i="26"/>
  <c r="I17" i="26"/>
  <c r="D14" i="26"/>
  <c r="C20" i="28"/>
  <c r="F14" i="28"/>
  <c r="H31" i="21"/>
  <c r="G31" i="21"/>
  <c r="C79" i="26"/>
  <c r="F76" i="26"/>
  <c r="I73" i="26"/>
  <c r="C71" i="26"/>
  <c r="F65" i="26"/>
  <c r="I62" i="26"/>
  <c r="C60" i="26"/>
  <c r="J53" i="26"/>
  <c r="I50" i="26"/>
  <c r="E47" i="26"/>
  <c r="E41" i="26"/>
  <c r="J37" i="26"/>
  <c r="D31" i="26"/>
  <c r="J27" i="26"/>
  <c r="C24" i="26"/>
  <c r="G17" i="26"/>
  <c r="I19" i="28"/>
  <c r="D14" i="28"/>
  <c r="D11" i="26"/>
  <c r="E12" i="26"/>
  <c r="C14" i="26"/>
  <c r="H15" i="26"/>
  <c r="D17" i="26"/>
  <c r="I18" i="26"/>
  <c r="E23" i="26"/>
  <c r="I24" i="26"/>
  <c r="E26" i="26"/>
  <c r="I27" i="26"/>
  <c r="D29" i="26"/>
  <c r="H30" i="26"/>
  <c r="C35" i="26"/>
  <c r="G36" i="26"/>
  <c r="K37" i="26"/>
  <c r="F39" i="26"/>
  <c r="J40" i="26"/>
  <c r="E42" i="26"/>
  <c r="H43" i="26"/>
  <c r="K47" i="26"/>
  <c r="E49" i="26"/>
  <c r="H50" i="26"/>
  <c r="K51" i="26"/>
  <c r="E53" i="26"/>
  <c r="H54" i="26"/>
  <c r="K55" i="26"/>
  <c r="E60" i="26"/>
  <c r="H61" i="26"/>
  <c r="K62" i="26"/>
  <c r="E64" i="26"/>
  <c r="H65" i="26"/>
  <c r="K66" i="26"/>
  <c r="E71" i="26"/>
  <c r="H72" i="26"/>
  <c r="K73" i="26"/>
  <c r="E75" i="26"/>
  <c r="H76" i="26"/>
  <c r="K77" i="26"/>
  <c r="E79" i="26"/>
  <c r="I12" i="26"/>
  <c r="E14" i="26"/>
  <c r="J15" i="26"/>
  <c r="F17" i="26"/>
  <c r="K18" i="26"/>
  <c r="H23" i="26"/>
  <c r="C25" i="26"/>
  <c r="G26" i="26"/>
  <c r="K27" i="26"/>
  <c r="F29" i="26"/>
  <c r="J30" i="26"/>
  <c r="E35" i="26"/>
  <c r="I36" i="26"/>
  <c r="D38" i="26"/>
  <c r="H39" i="26"/>
  <c r="C41" i="26"/>
  <c r="G42" i="26"/>
  <c r="J43" i="26"/>
  <c r="D48" i="26"/>
  <c r="G49" i="26"/>
  <c r="J50" i="26"/>
  <c r="D52" i="26"/>
  <c r="G53" i="26"/>
  <c r="J54" i="26"/>
  <c r="D59" i="26"/>
  <c r="G60" i="26"/>
  <c r="J61" i="26"/>
  <c r="D63" i="26"/>
  <c r="G64" i="26"/>
  <c r="J65" i="26"/>
  <c r="D67" i="26"/>
  <c r="G71" i="26"/>
  <c r="J72" i="26"/>
  <c r="D74" i="26"/>
  <c r="G75" i="26"/>
  <c r="J76" i="26"/>
  <c r="D78" i="26"/>
  <c r="G79" i="26"/>
  <c r="C11" i="26"/>
  <c r="K12" i="26"/>
  <c r="G14" i="26"/>
  <c r="C16" i="26"/>
  <c r="H17" i="26"/>
  <c r="F19" i="26"/>
  <c r="J23" i="26"/>
  <c r="E25" i="26"/>
  <c r="I26" i="26"/>
  <c r="D28" i="26"/>
  <c r="H29" i="26"/>
  <c r="C31" i="26"/>
  <c r="G35" i="26"/>
  <c r="K36" i="26"/>
  <c r="F38" i="26"/>
  <c r="K39" i="26"/>
  <c r="F41" i="26"/>
  <c r="I42" i="26"/>
  <c r="C47" i="26"/>
  <c r="F48" i="26"/>
  <c r="I49" i="26"/>
  <c r="C51" i="26"/>
  <c r="F52" i="26"/>
  <c r="I53" i="26"/>
  <c r="C55" i="26"/>
  <c r="F59" i="26"/>
  <c r="I60" i="26"/>
  <c r="C62" i="26"/>
  <c r="F63" i="26"/>
  <c r="I64" i="26"/>
  <c r="C66" i="26"/>
  <c r="F67" i="26"/>
  <c r="I71" i="26"/>
  <c r="C73" i="26"/>
  <c r="F74" i="26"/>
  <c r="I75" i="26"/>
  <c r="C77" i="26"/>
  <c r="F78" i="26"/>
  <c r="I79" i="26"/>
  <c r="I11" i="26"/>
  <c r="E13" i="26"/>
  <c r="J14" i="26"/>
  <c r="F16" i="26"/>
  <c r="D18" i="26"/>
  <c r="I19" i="26"/>
  <c r="D24" i="26"/>
  <c r="H25" i="26"/>
  <c r="C27" i="26"/>
  <c r="G28" i="26"/>
  <c r="K29" i="26"/>
  <c r="F31" i="26"/>
  <c r="K35" i="26"/>
  <c r="F37" i="26"/>
  <c r="J38" i="26"/>
  <c r="E40" i="26"/>
  <c r="I41" i="26"/>
  <c r="C43" i="26"/>
  <c r="F47" i="26"/>
  <c r="I48" i="26"/>
  <c r="C50" i="26"/>
  <c r="F51" i="26"/>
  <c r="I52" i="26"/>
  <c r="C54" i="26"/>
  <c r="F55" i="26"/>
  <c r="I59" i="26"/>
  <c r="C61" i="26"/>
  <c r="F62" i="26"/>
  <c r="I63" i="26"/>
  <c r="C65" i="26"/>
  <c r="F66" i="26"/>
  <c r="I67" i="26"/>
  <c r="C72" i="26"/>
  <c r="F73" i="26"/>
  <c r="I74" i="26"/>
  <c r="C76" i="26"/>
  <c r="F77" i="26"/>
  <c r="I78" i="26"/>
  <c r="J11" i="26"/>
  <c r="F13" i="26"/>
  <c r="K14" i="26"/>
  <c r="I16" i="26"/>
  <c r="E18" i="26"/>
  <c r="J19" i="26"/>
  <c r="E24" i="26"/>
  <c r="I25" i="26"/>
  <c r="D27" i="26"/>
  <c r="H28" i="26"/>
  <c r="C30" i="26"/>
  <c r="H31" i="26"/>
  <c r="C36" i="26"/>
  <c r="G37" i="26"/>
  <c r="K38" i="26"/>
  <c r="F40" i="26"/>
  <c r="J41" i="26"/>
  <c r="D43" i="26"/>
  <c r="G47" i="26"/>
  <c r="J48" i="26"/>
  <c r="D50" i="26"/>
  <c r="G51" i="26"/>
  <c r="J52" i="26"/>
  <c r="D54" i="26"/>
  <c r="G55" i="26"/>
  <c r="J59" i="26"/>
  <c r="D61" i="26"/>
  <c r="G62" i="26"/>
  <c r="J63" i="26"/>
  <c r="D65" i="26"/>
  <c r="G66" i="26"/>
  <c r="J67" i="26"/>
  <c r="D72" i="26"/>
  <c r="G73" i="26"/>
  <c r="J74" i="26"/>
  <c r="D76" i="26"/>
  <c r="G77" i="26"/>
  <c r="J78" i="26"/>
  <c r="K11" i="26"/>
  <c r="G13" i="26"/>
  <c r="C15" i="26"/>
  <c r="J16" i="26"/>
  <c r="F18" i="26"/>
  <c r="K19" i="26"/>
  <c r="F24" i="26"/>
  <c r="J25" i="26"/>
  <c r="E27" i="26"/>
  <c r="I28" i="26"/>
  <c r="E30" i="26"/>
  <c r="I31" i="26"/>
  <c r="D36" i="26"/>
  <c r="H37" i="26"/>
  <c r="C39" i="26"/>
  <c r="G40" i="26"/>
  <c r="K41" i="26"/>
  <c r="E43" i="26"/>
  <c r="H47" i="26"/>
  <c r="K48" i="26"/>
  <c r="E50" i="26"/>
  <c r="H51" i="26"/>
  <c r="K52" i="26"/>
  <c r="E54" i="26"/>
  <c r="H55" i="26"/>
  <c r="K59" i="26"/>
  <c r="E61" i="26"/>
  <c r="H62" i="26"/>
  <c r="K63" i="26"/>
  <c r="E65" i="26"/>
  <c r="H66" i="26"/>
  <c r="K67" i="26"/>
  <c r="E72" i="26"/>
  <c r="H73" i="26"/>
  <c r="K74" i="26"/>
  <c r="E76" i="26"/>
  <c r="H77" i="26"/>
  <c r="K78" i="26"/>
  <c r="C12" i="26"/>
  <c r="H13" i="26"/>
  <c r="F15" i="26"/>
  <c r="K16" i="26"/>
  <c r="G18" i="26"/>
  <c r="C23" i="26"/>
  <c r="G24" i="26"/>
  <c r="K25" i="26"/>
  <c r="F27" i="26"/>
  <c r="K28" i="26"/>
  <c r="F30" i="26"/>
  <c r="J31" i="26"/>
  <c r="E36" i="26"/>
  <c r="I37" i="26"/>
  <c r="D39" i="26"/>
  <c r="H40" i="26"/>
  <c r="C42" i="26"/>
  <c r="F43" i="26"/>
  <c r="I47" i="26"/>
  <c r="C49" i="26"/>
  <c r="F50" i="26"/>
  <c r="I51" i="26"/>
  <c r="C53" i="26"/>
  <c r="F54" i="26"/>
  <c r="I55" i="26"/>
  <c r="K76" i="26"/>
  <c r="H18" i="26"/>
  <c r="F42" i="26"/>
  <c r="I38" i="26"/>
  <c r="F35" i="26"/>
  <c r="C29" i="26"/>
  <c r="F25" i="26"/>
  <c r="J18" i="26"/>
  <c r="I14" i="26"/>
  <c r="H79" i="26"/>
  <c r="E74" i="26"/>
  <c r="K65" i="26"/>
  <c r="E63" i="26"/>
  <c r="I54" i="26"/>
  <c r="E48" i="26"/>
  <c r="D42" i="26"/>
  <c r="D35" i="26"/>
  <c r="D25" i="26"/>
  <c r="H78" i="26"/>
  <c r="K75" i="26"/>
  <c r="E73" i="26"/>
  <c r="H67" i="26"/>
  <c r="K64" i="26"/>
  <c r="E62" i="26"/>
  <c r="H59" i="26"/>
  <c r="H53" i="26"/>
  <c r="G50" i="26"/>
  <c r="D47" i="26"/>
  <c r="K40" i="26"/>
  <c r="E37" i="26"/>
  <c r="K30" i="26"/>
  <c r="H27" i="26"/>
  <c r="K23" i="26"/>
  <c r="E17" i="26"/>
  <c r="D13" i="26"/>
  <c r="G19" i="28"/>
  <c r="I13" i="28"/>
  <c r="C10" i="22"/>
  <c r="H10" i="22"/>
  <c r="H31" i="22"/>
  <c r="H51" i="22"/>
  <c r="F12" i="22"/>
  <c r="F33" i="22"/>
  <c r="F53" i="22"/>
  <c r="H14" i="22"/>
  <c r="H35" i="22"/>
  <c r="H55" i="22"/>
  <c r="G23" i="22"/>
  <c r="G43" i="22"/>
  <c r="H23" i="22"/>
  <c r="H43" i="22"/>
  <c r="E25" i="22"/>
  <c r="E45" i="22"/>
  <c r="G78" i="26"/>
  <c r="J75" i="26"/>
  <c r="D73" i="26"/>
  <c r="G67" i="26"/>
  <c r="J64" i="26"/>
  <c r="D62" i="26"/>
  <c r="G59" i="26"/>
  <c r="F53" i="26"/>
  <c r="K49" i="26"/>
  <c r="K43" i="26"/>
  <c r="I40" i="26"/>
  <c r="C37" i="26"/>
  <c r="I30" i="26"/>
  <c r="K26" i="26"/>
  <c r="I23" i="26"/>
  <c r="C17" i="26"/>
  <c r="C13" i="26"/>
  <c r="E19" i="28"/>
  <c r="D13" i="28"/>
  <c r="K26" i="24"/>
  <c r="E25" i="24"/>
  <c r="I22" i="24"/>
  <c r="D21" i="24"/>
  <c r="H18" i="24"/>
  <c r="C17" i="24"/>
  <c r="E14" i="24"/>
  <c r="I12" i="24"/>
  <c r="D11" i="24"/>
  <c r="F9" i="24"/>
  <c r="I26" i="24"/>
  <c r="D25" i="24"/>
  <c r="H22" i="24"/>
  <c r="C21" i="24"/>
  <c r="G18" i="24"/>
  <c r="I15" i="24"/>
  <c r="D14" i="24"/>
  <c r="H12" i="24"/>
  <c r="C11" i="24"/>
  <c r="C9" i="24"/>
  <c r="E26" i="24"/>
  <c r="I24" i="24"/>
  <c r="D22" i="24"/>
  <c r="F20" i="24"/>
  <c r="J17" i="24"/>
  <c r="E15" i="24"/>
  <c r="I13" i="24"/>
  <c r="D12" i="24"/>
  <c r="F10" i="24"/>
  <c r="C26" i="24"/>
  <c r="G24" i="24"/>
  <c r="I21" i="24"/>
  <c r="D20" i="24"/>
  <c r="H17" i="24"/>
  <c r="C15" i="24"/>
  <c r="G13" i="24"/>
  <c r="I11" i="24"/>
  <c r="K9" i="24"/>
  <c r="J25" i="24"/>
  <c r="C24" i="24"/>
  <c r="G21" i="24"/>
  <c r="K18" i="24"/>
  <c r="F17" i="24"/>
  <c r="J14" i="24"/>
  <c r="C13" i="24"/>
  <c r="G11" i="24"/>
  <c r="I9" i="24"/>
  <c r="I67" i="30"/>
  <c r="E66" i="30"/>
  <c r="I60" i="30"/>
  <c r="E59" i="30"/>
  <c r="I57" i="30"/>
  <c r="E56" i="30"/>
  <c r="I54" i="30"/>
  <c r="E53" i="30"/>
  <c r="I51" i="30"/>
  <c r="E50" i="30"/>
  <c r="I48" i="30"/>
  <c r="E47" i="30"/>
  <c r="I45" i="30"/>
  <c r="E44" i="30"/>
  <c r="I42" i="30"/>
  <c r="E41" i="30"/>
  <c r="I39" i="30"/>
  <c r="E38" i="30"/>
  <c r="I36" i="30"/>
  <c r="E35" i="30"/>
  <c r="I33" i="30"/>
  <c r="E32" i="30"/>
  <c r="I30" i="30"/>
  <c r="E29" i="30"/>
  <c r="I27" i="30"/>
  <c r="E26" i="30"/>
  <c r="I24" i="30"/>
  <c r="E23" i="30"/>
  <c r="H21" i="30"/>
  <c r="J19" i="30"/>
  <c r="L17" i="30"/>
  <c r="L15" i="30"/>
  <c r="F14" i="30"/>
  <c r="H12" i="30"/>
  <c r="J10" i="30"/>
  <c r="H94" i="30"/>
  <c r="L92" i="30"/>
  <c r="H91" i="30"/>
  <c r="L89" i="30"/>
  <c r="H88" i="30"/>
  <c r="L86" i="30"/>
  <c r="H85" i="30"/>
  <c r="L83" i="30"/>
  <c r="H82" i="30"/>
  <c r="L80" i="30"/>
  <c r="H79" i="30"/>
  <c r="L77" i="30"/>
  <c r="H76" i="30"/>
  <c r="L74" i="30"/>
  <c r="H73" i="30"/>
  <c r="L71" i="30"/>
  <c r="H70" i="30"/>
  <c r="L68" i="30"/>
  <c r="H67" i="30"/>
  <c r="L61" i="30"/>
  <c r="H60" i="30"/>
  <c r="L58" i="30"/>
  <c r="H57" i="30"/>
  <c r="L55" i="30"/>
  <c r="H54" i="30"/>
  <c r="L52" i="30"/>
  <c r="H51" i="30"/>
  <c r="L49" i="30"/>
  <c r="H48" i="30"/>
  <c r="L46" i="30"/>
  <c r="H45" i="30"/>
  <c r="L43" i="30"/>
  <c r="H42" i="30"/>
  <c r="L40" i="30"/>
  <c r="H39" i="30"/>
  <c r="L37" i="30"/>
  <c r="H36" i="30"/>
  <c r="L34" i="30"/>
  <c r="H33" i="30"/>
  <c r="L31" i="30"/>
  <c r="H30" i="30"/>
  <c r="L28" i="30"/>
  <c r="H27" i="30"/>
  <c r="L25" i="30"/>
  <c r="H24" i="30"/>
  <c r="L22" i="30"/>
  <c r="G21" i="30"/>
  <c r="I19" i="30"/>
  <c r="K17" i="30"/>
  <c r="K15" i="30"/>
  <c r="E14" i="30"/>
  <c r="G12" i="30"/>
  <c r="I10" i="30"/>
  <c r="K92" i="30"/>
  <c r="G91" i="30"/>
  <c r="K89" i="30"/>
  <c r="G88" i="30"/>
  <c r="K86" i="30"/>
  <c r="G85" i="30"/>
  <c r="K83" i="30"/>
  <c r="G82" i="30"/>
  <c r="K80" i="30"/>
  <c r="G79" i="30"/>
  <c r="K77" i="30"/>
  <c r="G76" i="30"/>
  <c r="K74" i="30"/>
  <c r="G73" i="30"/>
  <c r="K71" i="30"/>
  <c r="G70" i="30"/>
  <c r="K68" i="30"/>
  <c r="G67" i="30"/>
  <c r="K61" i="30"/>
  <c r="G60" i="30"/>
  <c r="K58" i="30"/>
  <c r="G57" i="30"/>
  <c r="K55" i="30"/>
  <c r="G54" i="30"/>
  <c r="K52" i="30"/>
  <c r="G51" i="30"/>
  <c r="K49" i="30"/>
  <c r="G48" i="30"/>
  <c r="K46" i="30"/>
  <c r="G45" i="30"/>
  <c r="K43" i="30"/>
  <c r="G42" i="30"/>
  <c r="K40" i="30"/>
  <c r="G39" i="30"/>
  <c r="K37" i="30"/>
  <c r="G36" i="30"/>
  <c r="K34" i="30"/>
  <c r="G33" i="30"/>
  <c r="K31" i="30"/>
  <c r="G30" i="30"/>
  <c r="K28" i="30"/>
  <c r="G27" i="30"/>
  <c r="K25" i="30"/>
  <c r="G24" i="30"/>
  <c r="K22" i="30"/>
  <c r="F21" i="30"/>
  <c r="H19" i="30"/>
  <c r="H17" i="30"/>
  <c r="J15" i="30"/>
  <c r="L13" i="30"/>
  <c r="F12" i="30"/>
  <c r="H10" i="30"/>
  <c r="F27" i="30"/>
  <c r="J25" i="30"/>
  <c r="F24" i="30"/>
  <c r="J22" i="30"/>
  <c r="E21" i="30"/>
  <c r="G19" i="30"/>
  <c r="G17" i="30"/>
  <c r="I15" i="30"/>
  <c r="K13" i="30"/>
  <c r="E12" i="30"/>
  <c r="G10" i="30"/>
  <c r="E10" i="24"/>
  <c r="D10" i="24"/>
  <c r="K54" i="22"/>
  <c r="K50" i="22"/>
  <c r="K42" i="22"/>
  <c r="D41" i="22"/>
  <c r="D33" i="22"/>
  <c r="D25" i="22"/>
  <c r="D21" i="22"/>
  <c r="D12" i="22"/>
  <c r="J54" i="22"/>
  <c r="J42" i="22"/>
  <c r="C25" i="22"/>
  <c r="J52" i="22"/>
  <c r="J40" i="22"/>
  <c r="J24" i="22"/>
  <c r="J11" i="22"/>
  <c r="E52" i="22"/>
  <c r="E40" i="22"/>
  <c r="G22" i="22"/>
  <c r="F50" i="22"/>
  <c r="D40" i="22"/>
  <c r="D32" i="22"/>
  <c r="F22" i="22"/>
  <c r="D11" i="22"/>
  <c r="E54" i="22"/>
  <c r="C52" i="22"/>
  <c r="E50" i="22"/>
  <c r="C44" i="22"/>
  <c r="E42" i="22"/>
  <c r="C40" i="22"/>
  <c r="E34" i="22"/>
  <c r="C32" i="22"/>
  <c r="E30" i="22"/>
  <c r="C24" i="22"/>
  <c r="E22" i="22"/>
  <c r="C16" i="22"/>
  <c r="E13" i="22"/>
  <c r="C11" i="22"/>
  <c r="J50" i="22"/>
  <c r="C41" i="22"/>
  <c r="C33" i="22"/>
  <c r="J22" i="22"/>
  <c r="J13" i="22"/>
  <c r="I50" i="22"/>
  <c r="I34" i="22"/>
  <c r="I22" i="22"/>
  <c r="K11" i="22"/>
  <c r="H50" i="22"/>
  <c r="H34" i="22"/>
  <c r="J16" i="22"/>
  <c r="E44" i="22"/>
  <c r="E32" i="22"/>
  <c r="E16" i="22"/>
  <c r="D16" i="22"/>
  <c r="K10" i="22"/>
  <c r="K52" i="22"/>
  <c r="I42" i="22"/>
  <c r="K32" i="22"/>
  <c r="K24" i="22"/>
  <c r="I13" i="22"/>
  <c r="H54" i="22"/>
  <c r="H42" i="22"/>
  <c r="H30" i="22"/>
  <c r="H22" i="22"/>
  <c r="G54" i="22"/>
  <c r="G42" i="22"/>
  <c r="G30" i="22"/>
  <c r="G13" i="22"/>
  <c r="D44" i="22"/>
  <c r="K55" i="22"/>
  <c r="D54" i="22"/>
  <c r="K51" i="22"/>
  <c r="D50" i="22"/>
  <c r="K43" i="22"/>
  <c r="D42" i="22"/>
  <c r="K35" i="22"/>
  <c r="D34" i="22"/>
  <c r="K31" i="22"/>
  <c r="D30" i="22"/>
  <c r="K23" i="22"/>
  <c r="D22" i="22"/>
  <c r="K14" i="22"/>
  <c r="D13" i="22"/>
  <c r="J55" i="22"/>
  <c r="H53" i="22"/>
  <c r="J51" i="22"/>
  <c r="H45" i="22"/>
  <c r="J43" i="22"/>
  <c r="H41" i="22"/>
  <c r="J35" i="22"/>
  <c r="H33" i="22"/>
  <c r="J31" i="22"/>
  <c r="H25" i="22"/>
  <c r="J23" i="22"/>
  <c r="H21" i="22"/>
  <c r="J14" i="22"/>
  <c r="H12" i="22"/>
  <c r="J10" i="22"/>
  <c r="D53" i="22"/>
  <c r="D45" i="22"/>
  <c r="K34" i="22"/>
  <c r="K30" i="22"/>
  <c r="K22" i="22"/>
  <c r="K13" i="22"/>
  <c r="C53" i="22"/>
  <c r="C45" i="22"/>
  <c r="J34" i="22"/>
  <c r="J30" i="22"/>
  <c r="C21" i="22"/>
  <c r="C12" i="22"/>
  <c r="I54" i="22"/>
  <c r="K44" i="22"/>
  <c r="K40" i="22"/>
  <c r="I30" i="22"/>
  <c r="K16" i="22"/>
  <c r="J44" i="22"/>
  <c r="J32" i="22"/>
  <c r="H13" i="22"/>
  <c r="G50" i="22"/>
  <c r="G34" i="22"/>
  <c r="E24" i="22"/>
  <c r="E11" i="22"/>
  <c r="F54" i="22"/>
  <c r="D52" i="22"/>
  <c r="F42" i="22"/>
  <c r="F34" i="22"/>
  <c r="F30" i="22"/>
  <c r="D24" i="22"/>
  <c r="F13" i="22"/>
  <c r="I55" i="22"/>
  <c r="G53" i="22"/>
  <c r="I51" i="22"/>
  <c r="G45" i="22"/>
  <c r="I43" i="22"/>
  <c r="G41" i="22"/>
  <c r="I35" i="22"/>
  <c r="G33" i="22"/>
  <c r="I31" i="22"/>
  <c r="G25" i="22"/>
  <c r="I23" i="22"/>
  <c r="G21" i="22"/>
  <c r="I14" i="22"/>
  <c r="G12" i="22"/>
  <c r="I10" i="22"/>
  <c r="F22" i="30"/>
  <c r="J20" i="30"/>
  <c r="F19" i="30"/>
  <c r="J17" i="30"/>
  <c r="F16" i="30"/>
  <c r="J14" i="30"/>
  <c r="F13" i="30"/>
  <c r="J11" i="30"/>
  <c r="F10" i="30"/>
  <c r="I20" i="30"/>
  <c r="E19" i="30"/>
  <c r="I17" i="30"/>
  <c r="E16" i="30"/>
  <c r="I14" i="30"/>
  <c r="E13" i="30"/>
  <c r="I11" i="30"/>
  <c r="G10" i="28"/>
  <c r="K19" i="28"/>
  <c r="H17" i="28"/>
  <c r="E16" i="28"/>
  <c r="K13" i="28"/>
  <c r="H11" i="28"/>
  <c r="E10" i="28"/>
  <c r="J19" i="28"/>
  <c r="G17" i="28"/>
  <c r="D16" i="28"/>
  <c r="J13" i="28"/>
  <c r="G11" i="28"/>
  <c r="F11" i="26"/>
  <c r="E19" i="26"/>
  <c r="K17" i="26"/>
  <c r="H16" i="26"/>
  <c r="E15" i="26"/>
  <c r="K13" i="26"/>
  <c r="H12" i="26"/>
  <c r="E11" i="26"/>
  <c r="D41" i="26"/>
  <c r="J39" i="26"/>
  <c r="G38" i="26"/>
  <c r="D37" i="26"/>
  <c r="J35" i="26"/>
  <c r="G31" i="26"/>
  <c r="D30" i="26"/>
  <c r="J28" i="26"/>
  <c r="G27" i="26"/>
  <c r="D26" i="26"/>
  <c r="J24" i="26"/>
  <c r="G23" i="26"/>
  <c r="D19" i="26"/>
  <c r="J17" i="26"/>
  <c r="G16" i="26"/>
  <c r="D15" i="26"/>
  <c r="J13" i="26"/>
  <c r="G12" i="26"/>
  <c r="H25" i="24"/>
  <c r="E24" i="24"/>
  <c r="K21" i="24"/>
  <c r="H20" i="24"/>
  <c r="E18" i="24"/>
  <c r="K15" i="24"/>
  <c r="H14" i="24"/>
  <c r="E13" i="24"/>
  <c r="K11" i="24"/>
  <c r="H10" i="24"/>
  <c r="E9" i="24"/>
  <c r="J26" i="24"/>
  <c r="G25" i="24"/>
  <c r="D24" i="24"/>
  <c r="J21" i="24"/>
  <c r="G20" i="24"/>
  <c r="D18" i="24"/>
  <c r="J15" i="24"/>
  <c r="G14" i="24"/>
  <c r="D13" i="24"/>
  <c r="J11" i="24"/>
  <c r="G10" i="24"/>
  <c r="C54" i="22"/>
  <c r="I52" i="22"/>
  <c r="I44" i="22"/>
  <c r="I40" i="22"/>
  <c r="I32" i="22"/>
  <c r="C30" i="22"/>
  <c r="C22" i="22"/>
  <c r="I16" i="22"/>
  <c r="F14" i="22"/>
  <c r="I11" i="22"/>
  <c r="E55" i="22"/>
  <c r="K53" i="22"/>
  <c r="H52" i="22"/>
  <c r="E51" i="22"/>
  <c r="K45" i="22"/>
  <c r="H44" i="22"/>
  <c r="E43" i="22"/>
  <c r="K41" i="22"/>
  <c r="H40" i="22"/>
  <c r="E35" i="22"/>
  <c r="K33" i="22"/>
  <c r="H32" i="22"/>
  <c r="E31" i="22"/>
  <c r="K25" i="22"/>
  <c r="H24" i="22"/>
  <c r="E23" i="22"/>
  <c r="K21" i="22"/>
  <c r="H16" i="22"/>
  <c r="E14" i="22"/>
  <c r="K12" i="22"/>
  <c r="H11" i="22"/>
  <c r="E10" i="22"/>
  <c r="F55" i="22"/>
  <c r="F51" i="22"/>
  <c r="F43" i="22"/>
  <c r="F35" i="22"/>
  <c r="F31" i="22"/>
  <c r="F23" i="22"/>
  <c r="F10" i="22"/>
  <c r="D55" i="22"/>
  <c r="J53" i="22"/>
  <c r="G52" i="22"/>
  <c r="D51" i="22"/>
  <c r="J45" i="22"/>
  <c r="G44" i="22"/>
  <c r="D43" i="22"/>
  <c r="J41" i="22"/>
  <c r="G40" i="22"/>
  <c r="D35" i="22"/>
  <c r="J33" i="22"/>
  <c r="G32" i="22"/>
  <c r="D31" i="22"/>
  <c r="J25" i="22"/>
  <c r="G24" i="22"/>
  <c r="D23" i="22"/>
  <c r="J21" i="22"/>
  <c r="G16" i="22"/>
  <c r="D14" i="22"/>
  <c r="J12" i="22"/>
  <c r="G11" i="22"/>
  <c r="D10" i="22"/>
  <c r="C50" i="22"/>
  <c r="C42" i="22"/>
  <c r="C34" i="22"/>
  <c r="I24" i="22"/>
  <c r="C13" i="22"/>
  <c r="C55" i="22"/>
  <c r="I53" i="22"/>
  <c r="F52" i="22"/>
  <c r="C51" i="22"/>
  <c r="I45" i="22"/>
  <c r="F44" i="22"/>
  <c r="C43" i="22"/>
  <c r="I41" i="22"/>
  <c r="F40" i="22"/>
  <c r="C35" i="22"/>
  <c r="I33" i="22"/>
  <c r="F32" i="22"/>
  <c r="C31" i="22"/>
  <c r="I25" i="22"/>
  <c r="F24" i="22"/>
  <c r="C23" i="22"/>
  <c r="I21" i="22"/>
  <c r="F16" i="22"/>
  <c r="C14" i="22"/>
  <c r="I12" i="22"/>
  <c r="F11" i="22"/>
  <c r="L60" i="21"/>
  <c r="J60" i="21"/>
  <c r="L30" i="21"/>
  <c r="K61" i="21"/>
  <c r="L31" i="21"/>
  <c r="J30" i="21"/>
  <c r="L61" i="21"/>
  <c r="J61" i="21"/>
  <c r="I61" i="21"/>
  <c r="G60" i="21"/>
  <c r="K31" i="21"/>
  <c r="I30" i="21"/>
  <c r="E31" i="21"/>
  <c r="H60" i="21"/>
  <c r="H61" i="21"/>
  <c r="F60" i="21"/>
  <c r="J31" i="21"/>
  <c r="H30" i="21"/>
  <c r="E30" i="21"/>
  <c r="D61" i="21"/>
  <c r="F31" i="21"/>
  <c r="D31" i="21"/>
  <c r="K60" i="21"/>
  <c r="G61" i="21"/>
  <c r="E60" i="21"/>
  <c r="I31" i="21"/>
  <c r="G30" i="21"/>
  <c r="D30" i="21"/>
  <c r="I60" i="21"/>
  <c r="K30" i="21"/>
  <c r="F61" i="21"/>
</calcChain>
</file>

<file path=xl/sharedStrings.xml><?xml version="1.0" encoding="utf-8"?>
<sst xmlns="http://schemas.openxmlformats.org/spreadsheetml/2006/main" count="9511" uniqueCount="380">
  <si>
    <t>Statistics</t>
  </si>
  <si>
    <t>Annual superannuation bulletin - MySuper products</t>
  </si>
  <si>
    <t>(released 16 December 2025)</t>
  </si>
  <si>
    <r>
      <t xml:space="preserve">AUSTRALIAN PRUDENTIAL REGULATION AUTHORITY   |   </t>
    </r>
    <r>
      <rPr>
        <b/>
        <sz val="8.5"/>
        <color rgb="FF012169"/>
        <rFont val="Arial"/>
        <family val="2"/>
        <scheme val="minor"/>
      </rPr>
      <t>APRA.GOV.AU</t>
    </r>
  </si>
  <si>
    <t>Notes</t>
  </si>
  <si>
    <t xml:space="preserve">© Australian Prudential Regulation Authority (APRA) 2024
This work is licensed under the Creative Commons Attribution 3.0 Australia Licence (CCBY 3.0).  </t>
  </si>
  <si>
    <t>This licence allows you to copy, distribute and adapt this work, provided you attribute the work and do not suggest that APRA endorses you or your work. To view a full copy of the terms of this licence, visit:</t>
  </si>
  <si>
    <t>http://creativecommons.org/licenses/by/3.0/au/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</si>
  <si>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</si>
  <si>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</si>
  <si>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</si>
  <si>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</si>
  <si>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Revisions</t>
  </si>
  <si>
    <t>This publication will include revisions to previously published statistics if better source data becomes available or if compilation errors are uncovered. Significant revisions, if any, are identified and quantified in the 'Revisions' tab of the Excel report version.</t>
  </si>
  <si>
    <t>APRA regularly analyses past revisions to identify potential improvements to the source data and statistical compilation techniques, in order to minimise the frequency and scale of any future revisions.</t>
  </si>
  <si>
    <t>Notation</t>
  </si>
  <si>
    <t xml:space="preserve">Items which are blank indicate that either nothing was reported for the relevant period, item is not applicable or that the data cannot be calculated. </t>
  </si>
  <si>
    <t>The symbol '*' indicates that the data have been masked to maintain confidentiality.</t>
  </si>
  <si>
    <t>Glossary and explanatory notes</t>
  </si>
  <si>
    <t xml:space="preserve">A set of explanatory notes and glossary are provided at the end of the publication to assist the reader in understanding the source and definitions of the data. </t>
  </si>
  <si>
    <t>Enquiries</t>
  </si>
  <si>
    <t>For more information about the statistics in this publication:</t>
  </si>
  <si>
    <t>DataAnalytics@apra.gov.au</t>
  </si>
  <si>
    <t>Manager, External Data Reporting</t>
  </si>
  <si>
    <t>Australian Prudential Regulation Authority</t>
  </si>
  <si>
    <t>GPO Box 9836</t>
  </si>
  <si>
    <t>Sydney  NSW  2001</t>
  </si>
  <si>
    <t>Contents</t>
  </si>
  <si>
    <t>Important notice</t>
  </si>
  <si>
    <t>Charts</t>
  </si>
  <si>
    <t>Key Statistics</t>
  </si>
  <si>
    <t>Table 1</t>
  </si>
  <si>
    <t xml:space="preserve">Financial performance </t>
  </si>
  <si>
    <t>Table 2</t>
  </si>
  <si>
    <t>Fees paid</t>
  </si>
  <si>
    <t>Table 3</t>
  </si>
  <si>
    <t>Change in membership profile</t>
  </si>
  <si>
    <t>Table 4</t>
  </si>
  <si>
    <t>Membership profile by age, gender and fund type</t>
  </si>
  <si>
    <t>Table 4a</t>
  </si>
  <si>
    <t>Membership profile by age and members' benefit bracket</t>
  </si>
  <si>
    <t>Table 4b</t>
  </si>
  <si>
    <t>Explanatory notes</t>
  </si>
  <si>
    <t>Important Notice</t>
  </si>
  <si>
    <t>APRA's Annual superannuation bulletin provides policymakers, regulators, trustees and the community with information to assess the overall performance of the superannuation system. It contains statistics on funds and membership profile, key financial performance metrics, financial position, fees and expenses, for financial years ended in the reference period to 30 June. 
The Annual superannuation bulletin consists of four parts:
•	  Highlights
•	  Annual superannuation bulletin – superannuation entities
•	  Annual superannuation bulletin – MySuper products
•	  Annual superannuation bulletin – licensees</t>
  </si>
  <si>
    <t>Using the published data</t>
  </si>
  <si>
    <t xml:space="preserve">APRA makes historical data available to support and encourage analysis of the achievement of retirement income policy objectives over the long term.  In that context, APRA strongly recommends that users of the statistics exercise caution in making assessments or drawing conclusions based on short-term information.
APRA has worked with the industry to improve the quality and consistency of reporting. Ongoing publication of data will provide opportunities for industry to improve the quality of submitted data. </t>
  </si>
  <si>
    <t xml:space="preserve">Transition of Annual MySuper statistics tables to new APRA publications </t>
  </si>
  <si>
    <r>
      <t>Starting from June 2023, the Annual Superannuation Bulletin (ASB) - MySuper products report does not contain data reported under</t>
    </r>
    <r>
      <rPr>
        <i/>
        <sz val="10"/>
        <rFont val="Arial"/>
        <family val="2"/>
        <scheme val="minor"/>
      </rPr>
      <t xml:space="preserve"> SRS 610.2 Membership Profile</t>
    </r>
    <r>
      <rPr>
        <sz val="10"/>
        <rFont val="Arial"/>
        <family val="2"/>
        <scheme val="minor"/>
      </rPr>
      <t xml:space="preserve"> (SRS 610.2) which has been replaced by enhanced reporting under reporting standard SRS 611.0 Member Accounts (SRS 611.0). Tables affected are; </t>
    </r>
  </si>
  <si>
    <t>Table 4a: MySuper membership profile by age, gender and fund type; and</t>
  </si>
  <si>
    <t>Table 4b: MySuper membership profile by age and members' benefit bracket.</t>
  </si>
  <si>
    <t>APRA released a Response Paper following consultation on Publications and Confidentiality proposals for reporting introduced under Phase 1 of the Superannuation Data Transformation project on 25 July 2022. In the response, APRA outlined the transition of tables in existing publications to the new publications.</t>
  </si>
  <si>
    <t>Response Paper</t>
  </si>
  <si>
    <t xml:space="preserve">The data in publication tables 4a and 4b in the ASB - MySuper products is available in Table 7a and 8a of the Quarterly Superannuation Industry Publication. </t>
  </si>
  <si>
    <t>Quarterly Superannuation Industry publication | APRA</t>
  </si>
  <si>
    <t xml:space="preserve">Entities exempt from reporting SRS 533.0 in respect of MySuper products with a single diversified investment strategy, with the last reporting required for 30 September 2023 as enhanced equivalent reporting is now reported for all superannuation products under Reporting Standard SRS 550.0 Asset Allocation (SRS 550.0), </t>
  </si>
  <si>
    <t>The statistics sourced from the enhanced equivalent reporting standards are available in the Quarterly Superannuation Product Statistics:</t>
  </si>
  <si>
    <t>Quarterly Superannuation Product Statistics | APRA</t>
  </si>
  <si>
    <t>CLICK BELOW TO SELECT A FUND TYPE</t>
  </si>
  <si>
    <t>Entities with more than four/six members ^</t>
  </si>
  <si>
    <t>Chart 1: Assets and numbers of MySuper products*</t>
  </si>
  <si>
    <t>Chart 2: Members' benefits and number of accounts - MySuper products</t>
  </si>
  <si>
    <t>^ Refers to Entities with more than four/six members ^. From June 2022 onwards, refers to entities with more than six members.</t>
  </si>
  <si>
    <t>*Starting from June 2024 quarter, the Annual MySuper Statistics report, Table 1 does not contain data reported under Reporting Standard SRS 533.0 Asset Allocation for MySuper products with a single diversified investment strategy, refer the important notice tab for further details.</t>
  </si>
  <si>
    <t>Chart 1</t>
  </si>
  <si>
    <t>Total assets vs number of MySuper products</t>
  </si>
  <si>
    <t>YEAR END</t>
  </si>
  <si>
    <t>Jun 2015</t>
  </si>
  <si>
    <t>Jun 2016</t>
  </si>
  <si>
    <t>Jun 2017</t>
  </si>
  <si>
    <t>Jun 2018</t>
  </si>
  <si>
    <t>Jun 2019</t>
  </si>
  <si>
    <t>Jun 2020</t>
  </si>
  <si>
    <t>Jun 2021</t>
  </si>
  <si>
    <t>Jun 2022</t>
  </si>
  <si>
    <t>Jun 2023</t>
  </si>
  <si>
    <t>Jun 2024</t>
  </si>
  <si>
    <t>LINE_ITEM</t>
  </si>
  <si>
    <t>Total assets - MySuper products</t>
  </si>
  <si>
    <t>Values</t>
  </si>
  <si>
    <t>FUNDTYPE_ALL</t>
  </si>
  <si>
    <t>Sum of Jun 2015</t>
  </si>
  <si>
    <t>Sum of Jun 2016</t>
  </si>
  <si>
    <t>Sum of Jun 2017</t>
  </si>
  <si>
    <t>Sum of Jun 2018</t>
  </si>
  <si>
    <t>Sum of Jun 2019</t>
  </si>
  <si>
    <t>Sum of Jun 2020</t>
  </si>
  <si>
    <t>Sum of Jun 2021</t>
  </si>
  <si>
    <t>Sum of Jun 2022</t>
  </si>
  <si>
    <t>Sum of Jun 2023</t>
  </si>
  <si>
    <t>Sum of Jun 2024</t>
  </si>
  <si>
    <t>Corporate funds</t>
  </si>
  <si>
    <t>Industry funds</t>
  </si>
  <si>
    <t>Public sector funds</t>
  </si>
  <si>
    <t>Retail funds</t>
  </si>
  <si>
    <t>Total number of MySuper products</t>
  </si>
  <si>
    <t>Link to the Chart filter</t>
  </si>
  <si>
    <t xml:space="preserve">Total assets </t>
  </si>
  <si>
    <t>Number of MySuper products (RHS)</t>
  </si>
  <si>
    <t>Chart 2</t>
  </si>
  <si>
    <t>Member benefits vs number of member accounts</t>
  </si>
  <si>
    <t>Total members' benefits - MySuper products</t>
  </si>
  <si>
    <t>Total member accounts - MySuper products</t>
  </si>
  <si>
    <t>Members' benefits</t>
  </si>
  <si>
    <t>Number of member accounts (RHS)</t>
  </si>
  <si>
    <t>Table 1 MySuper key statistics</t>
  </si>
  <si>
    <t>CLICK BELOW TO SELECT FUND TYPE</t>
  </si>
  <si>
    <t>Jun 2025</t>
  </si>
  <si>
    <t>Number of MySuper products</t>
  </si>
  <si>
    <t>Generic</t>
  </si>
  <si>
    <t>Number of Generic MySuper products</t>
  </si>
  <si>
    <t>Large Employer</t>
  </si>
  <si>
    <t>Number of Large employer MySuper products</t>
  </si>
  <si>
    <t>Material Goodwill</t>
  </si>
  <si>
    <t>Number of Material goodwill MySuper products</t>
  </si>
  <si>
    <t xml:space="preserve">Total </t>
  </si>
  <si>
    <r>
      <t xml:space="preserve">of which: </t>
    </r>
    <r>
      <rPr>
        <sz val="10"/>
        <rFont val="Arial"/>
        <family val="2"/>
        <scheme val="minor"/>
      </rPr>
      <t>with a lifecycle strategy</t>
    </r>
  </si>
  <si>
    <t>Total number of MySuper products of which: with a lifecycle strategy</t>
  </si>
  <si>
    <t>Number of lifecycle stages</t>
  </si>
  <si>
    <t>Total assets in MySuper products ($ billion)*</t>
  </si>
  <si>
    <t>Total assets - Generic MySuper products</t>
  </si>
  <si>
    <t>Total assets - Large employer MySuper products</t>
  </si>
  <si>
    <t>Total assets - Material goodwill MySuper products</t>
  </si>
  <si>
    <t>Total assets - MySuper products of which: with a lifecycle strategy</t>
  </si>
  <si>
    <t>Number of MySuper member accounts ('000)</t>
  </si>
  <si>
    <t>Total member accounts - Generic MySuper products</t>
  </si>
  <si>
    <t>Total member accounts - Large employer MySuper products</t>
  </si>
  <si>
    <t>Total member accounts - Material goodwill MySuper products</t>
  </si>
  <si>
    <t>Total member accounts - MySuper products of which: with a lifecycle strategy</t>
  </si>
  <si>
    <t>Proportion of total fund member accounts (%)</t>
  </si>
  <si>
    <t>MySuper member accounts proportion of total fund member accounts - Fund type</t>
  </si>
  <si>
    <t>Members' benefits ($ billion)</t>
  </si>
  <si>
    <t>Total members' benefits - Generic MySuper products</t>
  </si>
  <si>
    <t>Total members' benefits - Large employer MySuper products</t>
  </si>
  <si>
    <t>Total members' benefits - Material goodwill MySuper products</t>
  </si>
  <si>
    <t>Total members' benefits - MySuper products of which: with a lifecycle strategy</t>
  </si>
  <si>
    <t>Proportion of total fund members' benefits (%)</t>
  </si>
  <si>
    <t>MySuper members' benefits proportion of total fund members' benefits</t>
  </si>
  <si>
    <t>Average MySuper member account balance ($)</t>
  </si>
  <si>
    <t>Average MySuper member account balance - Generic MySuper products</t>
  </si>
  <si>
    <t>Average MySuper member account balance - Large employer MySuper products</t>
  </si>
  <si>
    <t>Average MySuper member account balance - Material goodwill MySuper products</t>
  </si>
  <si>
    <t>Average MySuper member account balance - MySuper products</t>
  </si>
  <si>
    <t>Average MySuper member account balance - MySuper products of which: with a lifecycle strategy</t>
  </si>
  <si>
    <t>Funds' average account balance</t>
  </si>
  <si>
    <t>^ Refers to Entities with more than four/six members ^, from June 2022 onwards refers to entities with more than six members.</t>
  </si>
  <si>
    <t>*Starting from June 2024, the Annual MySuper Statistics report does not contain data reported under Reporting Standard SRS 533.0 Asset Allocation for MySuper products, refer the important notice tab for further details.</t>
  </si>
  <si>
    <t>TABLE_ID</t>
  </si>
  <si>
    <t>LINE_ITEM_CODE</t>
  </si>
  <si>
    <t>Tab_Row_No</t>
  </si>
  <si>
    <t>MYS1_MT4</t>
  </si>
  <si>
    <t>NUMBER_OF_MYSUPER_LC_STAGES</t>
  </si>
  <si>
    <t>MYSUPER_PROPOR_FUND_ACCOUNTS</t>
  </si>
  <si>
    <t>MYSUPER_PROPOR_FUND_BNFT</t>
  </si>
  <si>
    <t>AVG_MEMBER_ACCOUNT_BAL</t>
  </si>
  <si>
    <t>NUMBER_OF_MYSUPER_PRODUCTS</t>
  </si>
  <si>
    <t>MYSUPER_ASSETS</t>
  </si>
  <si>
    <t>MYSUPER_MEMBER_ACCOUNTS</t>
  </si>
  <si>
    <t>MYSUPER_MEMBER_BNFT</t>
  </si>
  <si>
    <t>MYSUPER_AVG_MEMBER_ACC_BAL</t>
  </si>
  <si>
    <t>MYS1_FT</t>
  </si>
  <si>
    <t>Table 2 MySuper financial performance</t>
  </si>
  <si>
    <t>($ million)</t>
  </si>
  <si>
    <t>Jun 2024*</t>
  </si>
  <si>
    <t>Total assets at the beginning of the financial year</t>
  </si>
  <si>
    <t>Members' benefits flows in</t>
  </si>
  <si>
    <t>MySuper - Members' benefits flows in</t>
  </si>
  <si>
    <r>
      <rPr>
        <i/>
        <sz val="10"/>
        <rFont val="Arial"/>
        <family val="2"/>
        <scheme val="minor"/>
      </rPr>
      <t>of which:</t>
    </r>
    <r>
      <rPr>
        <sz val="10"/>
        <rFont val="Arial"/>
        <family val="2"/>
        <scheme val="minor"/>
      </rPr>
      <t xml:space="preserve"> Employer contributions</t>
    </r>
  </si>
  <si>
    <t>MySuper - Members' benefits flows in of which: Employer contributions</t>
  </si>
  <si>
    <r>
      <rPr>
        <i/>
        <sz val="10"/>
        <rFont val="Arial"/>
        <family val="2"/>
        <scheme val="minor"/>
      </rPr>
      <t>of which:</t>
    </r>
    <r>
      <rPr>
        <sz val="10"/>
        <rFont val="Arial"/>
        <family val="2"/>
        <scheme val="minor"/>
      </rPr>
      <t xml:space="preserve"> Member contributions</t>
    </r>
  </si>
  <si>
    <t>MySuper - Members' benefits flows in of which: Member contributions</t>
  </si>
  <si>
    <r>
      <rPr>
        <i/>
        <sz val="10"/>
        <rFont val="Arial"/>
        <family val="2"/>
        <scheme val="minor"/>
      </rPr>
      <t>of which:</t>
    </r>
    <r>
      <rPr>
        <sz val="10"/>
        <rFont val="Arial"/>
        <family val="2"/>
        <scheme val="minor"/>
      </rPr>
      <t xml:space="preserve"> Accrued default amounts</t>
    </r>
  </si>
  <si>
    <t>MySuper - Members' benefits flows in of which: Accrued default amounts</t>
  </si>
  <si>
    <t>Members' benefits flows out</t>
  </si>
  <si>
    <t>MySuper - Members' benefits flows out</t>
  </si>
  <si>
    <r>
      <rPr>
        <i/>
        <sz val="10"/>
        <rFont val="Arial"/>
        <family val="2"/>
        <scheme val="minor"/>
      </rPr>
      <t>of which:</t>
    </r>
    <r>
      <rPr>
        <sz val="10"/>
        <rFont val="Arial"/>
        <family val="2"/>
        <scheme val="minor"/>
      </rPr>
      <t xml:space="preserve"> Benefit payments</t>
    </r>
  </si>
  <si>
    <t>MySuper - Members' benefits flows out of which: Benefit payments</t>
  </si>
  <si>
    <t>Net contribution flows</t>
  </si>
  <si>
    <t>MySuper - Net contribution flows</t>
  </si>
  <si>
    <t>Net insurance flows</t>
  </si>
  <si>
    <t>MySuper - Net insurance flows</t>
  </si>
  <si>
    <t>Net investment income</t>
  </si>
  <si>
    <t>MySuper - Net investment income</t>
  </si>
  <si>
    <t>Operating income</t>
  </si>
  <si>
    <t>MySuper - Operating income</t>
  </si>
  <si>
    <t>Total operating expenses</t>
  </si>
  <si>
    <t>MySuper - Total operating expenses</t>
  </si>
  <si>
    <t>Other changes*</t>
  </si>
  <si>
    <t>MySuper - Other changes</t>
  </si>
  <si>
    <t>Net growth*</t>
  </si>
  <si>
    <t>MySuper - Net growth</t>
  </si>
  <si>
    <r>
      <t xml:space="preserve">Total assets at the end of the financial year </t>
    </r>
    <r>
      <rPr>
        <b/>
        <vertAlign val="superscript"/>
        <sz val="10"/>
        <rFont val="Arial"/>
        <family val="2"/>
        <scheme val="minor"/>
      </rPr>
      <t>a</t>
    </r>
    <r>
      <rPr>
        <b/>
        <sz val="10"/>
        <rFont val="Arial"/>
        <family val="2"/>
        <scheme val="minor"/>
      </rPr>
      <t>*</t>
    </r>
  </si>
  <si>
    <t>MySuper - Total assets at end of financial year</t>
  </si>
  <si>
    <r>
      <rPr>
        <vertAlign val="superscript"/>
        <sz val="9"/>
        <rFont val="Arial"/>
        <family val="2"/>
        <scheme val="minor"/>
      </rPr>
      <t>a</t>
    </r>
    <r>
      <rPr>
        <sz val="9"/>
        <rFont val="Arial"/>
        <family val="2"/>
        <scheme val="minor"/>
      </rPr>
      <t xml:space="preserve"> Differences in total assets between the end and the beginning of consecutive years within industry segments are due to funds changing industry segment.</t>
    </r>
  </si>
  <si>
    <t xml:space="preserve"> ^ Refers to Entities with more than four/six members ^, from June 2022 onwards refers to entities with more than six members.</t>
  </si>
  <si>
    <t>MYS2_MT4</t>
  </si>
  <si>
    <t>MYSUPER_BEG_YR_TOTAL_ASSETS</t>
  </si>
  <si>
    <t>MYSUPER_MEM_BEN_FLOWS_IN</t>
  </si>
  <si>
    <t>MYSUPER_EMPLOYER_CONTRIBUTIONS</t>
  </si>
  <si>
    <t>MYSUPER_MEMBER_CONTRIBUTIONS</t>
  </si>
  <si>
    <t>MYSUPER_FLOWS_IN_ADA</t>
  </si>
  <si>
    <t>MYSUPER_MEM_BEN_FLOWS_OUT</t>
  </si>
  <si>
    <t>MYSUPER_BENEFIT_PAYMENTS</t>
  </si>
  <si>
    <t>MYSUPER_NET_CONTRIBUTION_FLOWS</t>
  </si>
  <si>
    <t>MYSUPER_NET_INVESTMENT_INCOME</t>
  </si>
  <si>
    <t>MYSUPER_OPERATING_INCOME</t>
  </si>
  <si>
    <t>MYSUPER_OPERATING_EXPENSES</t>
  </si>
  <si>
    <t>MYSUPER_NET_INSURANCE_NET_FLOWS</t>
  </si>
  <si>
    <t>MYSUPER_OTHER_CHANGES</t>
  </si>
  <si>
    <t>MYSUPER_NET_GROWTH</t>
  </si>
  <si>
    <t>MYS2_FT</t>
  </si>
  <si>
    <t>Table 3 MySuper fees paid by type and source of payment</t>
  </si>
  <si>
    <t>By fee type</t>
  </si>
  <si>
    <t>TOTAL</t>
  </si>
  <si>
    <t>Administration</t>
  </si>
  <si>
    <t>Administration_fee</t>
  </si>
  <si>
    <t>Advice</t>
  </si>
  <si>
    <t>Advice_fee</t>
  </si>
  <si>
    <t>Exit</t>
  </si>
  <si>
    <t>Exit_fee</t>
  </si>
  <si>
    <t>Insurance</t>
  </si>
  <si>
    <t>Insurance_fee</t>
  </si>
  <si>
    <t>Investment</t>
  </si>
  <si>
    <t>Investment_fee</t>
  </si>
  <si>
    <t>Switching</t>
  </si>
  <si>
    <t>Switching_fee</t>
  </si>
  <si>
    <t>Activity</t>
  </si>
  <si>
    <t>Activity_fee</t>
  </si>
  <si>
    <t>Other</t>
  </si>
  <si>
    <t>Other_fee</t>
  </si>
  <si>
    <t>Total fees</t>
  </si>
  <si>
    <t>Member</t>
  </si>
  <si>
    <t>Employer_sponsor</t>
  </si>
  <si>
    <t>Employer sponsor</t>
  </si>
  <si>
    <t>Reserve</t>
  </si>
  <si>
    <t xml:space="preserve">Reserve </t>
  </si>
  <si>
    <t>RSE_licensee</t>
  </si>
  <si>
    <t xml:space="preserve">RSE Licensee </t>
  </si>
  <si>
    <t xml:space="preserve">Other </t>
  </si>
  <si>
    <t>SOURCE_OF_PAYMENT</t>
  </si>
  <si>
    <t>TYPE_OF_FEE</t>
  </si>
  <si>
    <t>MYS3_MT4</t>
  </si>
  <si>
    <t>Fees paid to MySuper products by source of payment</t>
  </si>
  <si>
    <t>FEES_PAID_FT_SOP</t>
  </si>
  <si>
    <t>MYS3_FT</t>
  </si>
  <si>
    <t>Table 4  MySuper changes in membership profile by fund type</t>
  </si>
  <si>
    <t>MySuper member accounts ('000)</t>
  </si>
  <si>
    <t>MySuper member accounts at the beginning of period</t>
  </si>
  <si>
    <t>Number of member accounts with MySuper product interest at the beginning of period</t>
  </si>
  <si>
    <t>New MySuper member accounts</t>
  </si>
  <si>
    <t xml:space="preserve"> of which:</t>
  </si>
  <si>
    <t>Inward Rollovers</t>
  </si>
  <si>
    <t>New MySuper member accounts of which: Inward rollovers</t>
  </si>
  <si>
    <t>Successor fund transfer</t>
  </si>
  <si>
    <t>New MySuper member accounts of which: SFT</t>
  </si>
  <si>
    <t>Closed MySuper member accounts</t>
  </si>
  <si>
    <t>MySuper member accounts at the end of period</t>
  </si>
  <si>
    <t>Number of member accounts with MySuper product interest at the end of period</t>
  </si>
  <si>
    <t>MySuper member account movements due to switching</t>
  </si>
  <si>
    <t>Switched from choice product to MySuper product within fund</t>
  </si>
  <si>
    <t>New MySuper member accounts of which: Choice to MySuper</t>
  </si>
  <si>
    <t>Switched from MySuper product to choice product within fund</t>
  </si>
  <si>
    <t>Closed MySuper member accounts -  MySuper to Choice</t>
  </si>
  <si>
    <r>
      <rPr>
        <vertAlign val="superscript"/>
        <sz val="10"/>
        <rFont val="Arial"/>
        <family val="2"/>
        <scheme val="minor"/>
      </rPr>
      <t>a</t>
    </r>
    <r>
      <rPr>
        <sz val="10"/>
        <rFont val="Arial"/>
        <family val="2"/>
        <scheme val="minor"/>
      </rPr>
      <t xml:space="preserve"> Differences in number of member accounts and members' benefits between the end and the beginning of consecutive years within industry segments are due to funds changing</t>
    </r>
  </si>
  <si>
    <t>industry segment.</t>
  </si>
  <si>
    <t>MYS4_MT4</t>
  </si>
  <si>
    <t>MYSUPER_MEMBER_ACCOUNTS_BEG_YEAR</t>
  </si>
  <si>
    <t>MYSUPER_NEW_MEMBER_ACCOUNTS</t>
  </si>
  <si>
    <t>MYSUPER_NEW_MEM_ACCS_INW_ROLL</t>
  </si>
  <si>
    <t>MYSUPER_NEW_MEM_ACCS_SFT</t>
  </si>
  <si>
    <t>MYSUPER_CLOSED_ACCOUNTS</t>
  </si>
  <si>
    <t>MYSUPER_MEM_ACCS_SWIT</t>
  </si>
  <si>
    <t>MySuper product members' benefits at beginning of the period</t>
  </si>
  <si>
    <t>MYSUPER_MEMBER_BNFT_BEG_YEAR</t>
  </si>
  <si>
    <t>MySuper product members' benefits at the end of period</t>
  </si>
  <si>
    <t>MYS4_FT</t>
  </si>
  <si>
    <t>Table 4a MySuper membership profile by age, gender and fund type</t>
  </si>
  <si>
    <t>Jun 2023*</t>
  </si>
  <si>
    <t>Number of member accounts</t>
  </si>
  <si>
    <t>Number of member accounts ('000)</t>
  </si>
  <si>
    <t>Age bracket</t>
  </si>
  <si>
    <t>Gender</t>
  </si>
  <si>
    <t>&lt;25</t>
  </si>
  <si>
    <t>Female</t>
  </si>
  <si>
    <t>aLT25</t>
  </si>
  <si>
    <t>Male</t>
  </si>
  <si>
    <t>Gender_NA</t>
  </si>
  <si>
    <t>Total</t>
  </si>
  <si>
    <t>25 to 34</t>
  </si>
  <si>
    <t>a25_to_34</t>
  </si>
  <si>
    <t>35 to 44</t>
  </si>
  <si>
    <t>a35_to_44</t>
  </si>
  <si>
    <t>45 to 49</t>
  </si>
  <si>
    <t>a45_to_49</t>
  </si>
  <si>
    <t>50 to 54</t>
  </si>
  <si>
    <t>a50_to_54</t>
  </si>
  <si>
    <t>55 to 59</t>
  </si>
  <si>
    <t>a55_to_59</t>
  </si>
  <si>
    <t>60 to 64</t>
  </si>
  <si>
    <t>a60_to_64</t>
  </si>
  <si>
    <t>65 to 69</t>
  </si>
  <si>
    <t>a65_to_69</t>
  </si>
  <si>
    <t>70 to 74</t>
  </si>
  <si>
    <t>a70_to_74</t>
  </si>
  <si>
    <t>75 to 84</t>
  </si>
  <si>
    <t>a75_to_84</t>
  </si>
  <si>
    <t>85+</t>
  </si>
  <si>
    <t>aGT85</t>
  </si>
  <si>
    <t>Age information not available</t>
  </si>
  <si>
    <t>Age_not_available</t>
  </si>
  <si>
    <t>Members' benefits ($ million)</t>
  </si>
  <si>
    <t>Average member balance</t>
  </si>
  <si>
    <t>Average member balance ($)</t>
  </si>
  <si>
    <t>*Starting from June 2023 period, the Annual MySuper statistics, Tables 4a and 4b do not contain data reported under Reporting Standard SRS 610.2 Membership Profile which has been replaced by enhanced reporting under reporting standard SRS 611.0 Member Accounts. Refer the important notice tab for further details.</t>
  </si>
  <si>
    <t>MYSUPER_MEMBER_AGE</t>
  </si>
  <si>
    <t>MYSUPER_MEMBER_GENDER</t>
  </si>
  <si>
    <t>MYS4A_MT4</t>
  </si>
  <si>
    <t>MYSUPER_MEM_ACCS_AGE_GEN</t>
  </si>
  <si>
    <t>MYSUPER_MEM_BENS_AGE_GEN</t>
  </si>
  <si>
    <t>MYSUPER_AVG_MEM_ACC_BAL_AGE_GEN</t>
  </si>
  <si>
    <t>MYS4A_FT</t>
  </si>
  <si>
    <t>Table 4b MySuper membership profile by age and members' benefit bracket</t>
  </si>
  <si>
    <r>
      <t xml:space="preserve">Age bracket </t>
    </r>
    <r>
      <rPr>
        <b/>
        <vertAlign val="superscript"/>
        <sz val="10"/>
        <rFont val="Arial"/>
        <family val="2"/>
        <scheme val="minor"/>
      </rPr>
      <t>a</t>
    </r>
  </si>
  <si>
    <r>
      <t xml:space="preserve">Members' benefit bracket </t>
    </r>
    <r>
      <rPr>
        <b/>
        <vertAlign val="superscript"/>
        <sz val="10"/>
        <rFont val="Arial"/>
        <family val="2"/>
        <scheme val="minor"/>
      </rPr>
      <t>a</t>
    </r>
  </si>
  <si>
    <t>&lt; $1,000</t>
  </si>
  <si>
    <t>MYSUPER_MEMBER_BNFT_BRKT</t>
  </si>
  <si>
    <t>$1,000 to $24,999</t>
  </si>
  <si>
    <t>aLT1000</t>
  </si>
  <si>
    <t>$25,000 to $49,000</t>
  </si>
  <si>
    <t>a1000_to_24999</t>
  </si>
  <si>
    <t>$50,000 to $99,999</t>
  </si>
  <si>
    <t>a25000_to_49999</t>
  </si>
  <si>
    <t>$100,000 to $199,999</t>
  </si>
  <si>
    <t>a50000_to_99999</t>
  </si>
  <si>
    <t>$200,000 to $499,999</t>
  </si>
  <si>
    <t>a100000_to_199999</t>
  </si>
  <si>
    <t>$500,000 to $999,999</t>
  </si>
  <si>
    <t>a200000_to_499999</t>
  </si>
  <si>
    <t>$1,000,000 +</t>
  </si>
  <si>
    <t>a500000_to_999999</t>
  </si>
  <si>
    <t>aGT1000000</t>
  </si>
  <si>
    <r>
      <rPr>
        <vertAlign val="superscript"/>
        <sz val="10"/>
        <rFont val="Arial"/>
        <family val="2"/>
        <scheme val="minor"/>
      </rPr>
      <t>a</t>
    </r>
    <r>
      <rPr>
        <sz val="10"/>
        <rFont val="Arial"/>
        <family val="2"/>
        <scheme val="minor"/>
      </rPr>
      <t xml:space="preserve"> Components do not add up to totals where member account segmentation is unknown.</t>
    </r>
  </si>
  <si>
    <t>Data revisions</t>
  </si>
  <si>
    <t xml:space="preserve"> </t>
  </si>
  <si>
    <t>Table and item</t>
  </si>
  <si>
    <t>Segmentation of funds</t>
  </si>
  <si>
    <t>Period(s) impacted</t>
  </si>
  <si>
    <t>Unit</t>
  </si>
  <si>
    <t xml:space="preserve">Previous figure 
</t>
  </si>
  <si>
    <t xml:space="preserve">Revised figure 
</t>
  </si>
  <si>
    <t>Explanatory Notes</t>
  </si>
  <si>
    <t>Background</t>
  </si>
  <si>
    <r>
      <t xml:space="preserve">The </t>
    </r>
    <r>
      <rPr>
        <i/>
        <sz val="10"/>
        <color theme="1"/>
        <rFont val="Trebuchet MS"/>
        <family val="2"/>
      </rPr>
      <t>Annual Superannuation Bulletin</t>
    </r>
    <r>
      <rPr>
        <sz val="10"/>
        <color theme="1"/>
        <rFont val="Trebuchet MS"/>
        <family val="2"/>
      </rPr>
      <t xml:space="preserve"> was revised to incorporate changes to the superannuation reporting framework arising from the Stronger Super reporting reforms, with the enhanced publication released in February 2016. Details of the consultation on the changes, including APRA's response to submissions, can be found on APRA's website at:</t>
    </r>
  </si>
  <si>
    <t>https://www.apra.gov.au/superannuation-consultation-packages</t>
  </si>
  <si>
    <t>Source</t>
  </si>
  <si>
    <t xml:space="preserve">The statistics in this publication have been prepared from the following sources: </t>
  </si>
  <si>
    <t>•  superannuation returns submitted to APRA under the Financial Sector (Collection of Data) Act 2001 and by exempt public sector schemes that report to APRA under a Heads of Government agreement between the Commonwealth and each of the State and Territory Governments;</t>
  </si>
  <si>
    <t>Fund type</t>
  </si>
  <si>
    <r>
      <t xml:space="preserve">The </t>
    </r>
    <r>
      <rPr>
        <i/>
        <sz val="10"/>
        <color theme="1"/>
        <rFont val="Trebuchet MS"/>
        <family val="2"/>
      </rPr>
      <t xml:space="preserve">Annual Superannuation Bulletin </t>
    </r>
    <r>
      <rPr>
        <sz val="10"/>
        <color theme="1"/>
        <rFont val="Trebuchet MS"/>
        <family val="2"/>
      </rPr>
      <t xml:space="preserve">includes segmentation of certain statistics by fund type. For more information refer to the paper </t>
    </r>
    <r>
      <rPr>
        <i/>
        <sz val="10"/>
        <color theme="1"/>
        <rFont val="Trebuchet MS"/>
        <family val="2"/>
      </rPr>
      <t>Segmentation of superannuation entities</t>
    </r>
    <r>
      <rPr>
        <sz val="10"/>
        <color theme="1"/>
        <rFont val="Trebuchet MS"/>
        <family val="2"/>
      </rPr>
      <t xml:space="preserve"> on APRA's website: </t>
    </r>
  </si>
  <si>
    <t>https://www.apra.gov.au/publications/annual-superannuation-bulletin</t>
  </si>
  <si>
    <t>SMSF and small APRA fund membership increase</t>
  </si>
  <si>
    <t>Effective from 1 July 2021, the maximum number of members for SMSFs and small APRA funds increased from four to six. Accordingly, data from the reporting period June 2022 onwards are for all superannuation entities with more than six members, for prior reporting periods, all superannuation Entities with more than four/six members ^. Details of the change can be found at:</t>
  </si>
  <si>
    <t>SMSF and small APRA fund membership increase (ato.gov.au)</t>
  </si>
  <si>
    <r>
      <t xml:space="preserve">APRA's </t>
    </r>
    <r>
      <rPr>
        <i/>
        <sz val="10"/>
        <color theme="1"/>
        <rFont val="Trebuchet MS"/>
        <family val="2"/>
      </rPr>
      <t xml:space="preserve">Annual Fund-level Superannuation Statistics </t>
    </r>
    <r>
      <rPr>
        <sz val="10"/>
        <color theme="1"/>
        <rFont val="Trebuchet MS"/>
        <family val="2"/>
      </rPr>
      <t xml:space="preserve">report provides fund-level information on APRA-regulated superannuation funds and the trustees of these funds. That report excludes pooled superannuation trusts, exempt public sector superannuation schemes, small APRA funds and single-member approved deposit funds. The report is therefore not directly comparable to the </t>
    </r>
    <r>
      <rPr>
        <i/>
        <sz val="10"/>
        <color theme="1"/>
        <rFont val="Trebuchet MS"/>
        <family val="2"/>
      </rPr>
      <t>Annual Superannuation Bulletin.</t>
    </r>
  </si>
  <si>
    <t>Comparison with Quarterly Superannuation Performance</t>
  </si>
  <si>
    <t>APRA's Quarterly Superannuation Performance publication includes financial performance and financial position information for Entities with more than four/six members ^, as well as key statistics for the superannuation industry.
Figures published in the Quarterly Superannuation Performance publication and Annual Superannuation Bulletin will generally be relatively close but will not match for the following reasons:</t>
  </si>
  <si>
    <r>
      <rPr>
        <b/>
        <sz val="10"/>
        <rFont val="Trebuchet MS"/>
        <family val="2"/>
      </rPr>
      <t>Different fund reporting periods -</t>
    </r>
    <r>
      <rPr>
        <sz val="10"/>
        <rFont val="Trebuchet MS"/>
        <family val="2"/>
      </rPr>
      <t xml:space="preserve"> not all funds have the same end date for their year of income, although for the majority of funds it is 30 June. The </t>
    </r>
    <r>
      <rPr>
        <i/>
        <sz val="10"/>
        <rFont val="Trebuchet MS"/>
        <family val="2"/>
      </rPr>
      <t>Annual Superannuation Bulletin</t>
    </r>
    <r>
      <rPr>
        <sz val="10"/>
        <rFont val="Trebuchet MS"/>
        <family val="2"/>
      </rPr>
      <t xml:space="preserve"> uses audited annual accounts that correspond to the funds' year of income. The </t>
    </r>
    <r>
      <rPr>
        <i/>
        <sz val="10"/>
        <rFont val="Trebuchet MS"/>
        <family val="2"/>
      </rPr>
      <t>Quarterly Superannuation Performance</t>
    </r>
    <r>
      <rPr>
        <sz val="10"/>
        <rFont val="Trebuchet MS"/>
        <family val="2"/>
      </rPr>
      <t xml:space="preserve"> publication uses funds' year to date data as at the end of each quarter. The time periods these two publications cover are not perfectly matched yet are similar since the majority of funds have the same end date for their year of income.</t>
    </r>
  </si>
  <si>
    <r>
      <rPr>
        <b/>
        <sz val="10"/>
        <rFont val="Trebuchet MS"/>
        <family val="2"/>
      </rPr>
      <t>Fund classifications –</t>
    </r>
    <r>
      <rPr>
        <sz val="10"/>
        <rFont val="Trebuchet MS"/>
        <family val="2"/>
      </rPr>
      <t xml:space="preserve"> a fund’s functional classification may change over time. The publications use funds' functional classifications as at the end of the reporting period. Therefore the classification used in the </t>
    </r>
    <r>
      <rPr>
        <i/>
        <sz val="10"/>
        <rFont val="Trebuchet MS"/>
        <family val="2"/>
      </rPr>
      <t>Annual Superannuation Bulletin</t>
    </r>
    <r>
      <rPr>
        <sz val="10"/>
        <rFont val="Trebuchet MS"/>
        <family val="2"/>
      </rPr>
      <t xml:space="preserve"> may not match the classification in all four quarters of the year in the </t>
    </r>
    <r>
      <rPr>
        <i/>
        <sz val="10"/>
        <rFont val="Trebuchet MS"/>
        <family val="2"/>
      </rPr>
      <t xml:space="preserve">Quarterly Superannuation Performance </t>
    </r>
    <r>
      <rPr>
        <sz val="10"/>
        <rFont val="Trebuchet MS"/>
        <family val="2"/>
      </rPr>
      <t>publication.</t>
    </r>
  </si>
  <si>
    <t>Information on fees, expenses and taxes</t>
  </si>
  <si>
    <t xml:space="preserve">Information on fees, expenses and taxes included in this publication should be used for indicative purposes only. Information may reflect inconsistencies in reporting that should be considered when using the data provided. 
Expenses are generally understated within this publication for the following reasons:
• indirect investment expenses are generally not reported as this information is not separately identifiable in most cases;
• not all entities are able to provide complete information; and
• data collected may not adequately capture some expenses.
Entities also adopt different approaches to recognise future tax liabilities and assets. 
</t>
  </si>
  <si>
    <t>Sum of Jun 2025</t>
  </si>
  <si>
    <t>$million</t>
  </si>
  <si>
    <t>Table 3 - Member Total fees</t>
  </si>
  <si>
    <t>Table 3 - Member investment fees</t>
  </si>
  <si>
    <t>Table 3 - Total investment fees</t>
  </si>
  <si>
    <t>Table 3 - Total fees</t>
  </si>
  <si>
    <r>
      <t xml:space="preserve">This edition of the </t>
    </r>
    <r>
      <rPr>
        <i/>
        <sz val="10"/>
        <color theme="1"/>
        <rFont val="Arial"/>
        <family val="2"/>
      </rPr>
      <t>Annual Superannuation Bulletin</t>
    </r>
    <r>
      <rPr>
        <sz val="10"/>
        <color theme="1"/>
        <rFont val="Arial"/>
        <family val="2"/>
      </rPr>
      <t xml:space="preserve"> publication contains revised data due to resubmissions from entities. 
The following data items were revised by </t>
    </r>
    <r>
      <rPr>
        <i/>
        <sz val="10"/>
        <color theme="1"/>
        <rFont val="Arial"/>
        <family val="2"/>
      </rPr>
      <t>at least 10 per cent and $100 million</t>
    </r>
    <r>
      <rPr>
        <sz val="10"/>
        <color theme="1"/>
        <rFont val="Arial"/>
        <family val="2"/>
      </rPr>
      <t>:</t>
    </r>
  </si>
  <si>
    <r>
      <t xml:space="preserve">Total assets at the beginning of the financial year </t>
    </r>
    <r>
      <rPr>
        <b/>
        <vertAlign val="superscript"/>
        <sz val="10"/>
        <rFont val="Arial"/>
        <family val="2"/>
        <scheme val="minor"/>
      </rPr>
      <t>a *</t>
    </r>
  </si>
  <si>
    <t>From June 2015 to June 2025</t>
  </si>
  <si>
    <t>Entities with more than four/six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</si>
</sst>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0.00_-;\-* #,##0.00_-;_-* &quot;-&quot;??_-;_-@_-"/>
    <numFmt numFmtId="164" formatCode="#,##0.0"/>
    <numFmt numFmtId="165" formatCode="mmm\ yyyy"/>
    <numFmt numFmtId="166" formatCode="#,##0_ ;\-#,##0\ "/>
    <numFmt numFmtId="167" formatCode="_-* #,##0_-;\-* #,##0_-;_-* &quot;-&quot;??_-;_-@_-"/>
    <numFmt numFmtId="168" formatCode="mmmm\-yyyy"/>
  </numFmts>
  <fonts count="71">
    <font>
      <sz val="11"/>
      <color theme="1"/>
      <name val="Arial"/>
      <family val="2"/>
      <scheme val="minor"/>
    </font>
    <font>
      <sz val="11"/>
      <color theme="1"/>
      <name val="Arial"/>
      <family val="2"/>
      <scheme val="minor"/>
    </font>
    <font>
      <b/>
      <sz val="11"/>
      <color theme="3"/>
      <name val="Arial"/>
      <family val="2"/>
      <scheme val="minor"/>
    </font>
    <font>
      <sz val="24"/>
      <color theme="3"/>
      <name val="Arial"/>
      <family val="2"/>
      <scheme val="minor"/>
    </font>
    <font>
      <b/>
      <sz val="16"/>
      <color theme="3"/>
      <name val="Arial"/>
      <family val="2"/>
      <scheme val="minor"/>
    </font>
    <font>
      <b/>
      <sz val="14"/>
      <color theme="3"/>
      <name val="Arial"/>
      <family val="2"/>
      <scheme val="minor"/>
    </font>
    <font>
      <b/>
      <sz val="12"/>
      <color theme="4"/>
      <name val="Arial"/>
      <family val="2"/>
      <scheme val="minor"/>
    </font>
    <font>
      <sz val="10"/>
      <color theme="1"/>
      <name val="Arial"/>
      <family val="2"/>
      <scheme val="minor"/>
    </font>
    <font>
      <sz val="11"/>
      <color theme="0"/>
      <name val="Arial"/>
      <family val="2"/>
      <scheme val="minor"/>
    </font>
    <font>
      <b/>
      <sz val="16"/>
      <color theme="0"/>
      <name val="Arial (Body)"/>
    </font>
    <font>
      <b/>
      <sz val="11"/>
      <color theme="1"/>
      <name val="Arial"/>
      <family val="2"/>
      <scheme val="minor"/>
    </font>
    <font>
      <sz val="10"/>
      <name val="Arial"/>
      <family val="2"/>
    </font>
    <font>
      <b/>
      <sz val="14"/>
      <name val="Arial"/>
      <family val="2"/>
      <scheme val="minor"/>
    </font>
    <font>
      <sz val="34"/>
      <color theme="3"/>
      <name val="Arial"/>
      <family val="2"/>
      <scheme val="major"/>
    </font>
    <font>
      <b/>
      <sz val="16"/>
      <color theme="4"/>
      <name val="Arial"/>
      <family val="2"/>
      <scheme val="major"/>
    </font>
    <font>
      <sz val="8.5"/>
      <color rgb="FF012169"/>
      <name val="Arial"/>
      <family val="2"/>
      <scheme val="minor"/>
    </font>
    <font>
      <b/>
      <sz val="8.5"/>
      <color rgb="FF012169"/>
      <name val="Arial"/>
      <family val="2"/>
      <scheme val="minor"/>
    </font>
    <font>
      <u/>
      <sz val="11"/>
      <color theme="10"/>
      <name val="Arial"/>
      <family val="2"/>
      <scheme val="minor"/>
    </font>
    <font>
      <sz val="10"/>
      <name val="Arial"/>
      <family val="2"/>
      <scheme val="minor"/>
    </font>
    <font>
      <sz val="10"/>
      <color indexed="10"/>
      <name val="Arial"/>
      <family val="2"/>
      <scheme val="minor"/>
    </font>
    <font>
      <sz val="8"/>
      <name val="Arial"/>
      <family val="2"/>
      <scheme val="minor"/>
    </font>
    <font>
      <u/>
      <sz val="10"/>
      <color theme="10"/>
      <name val="Arial"/>
      <family val="2"/>
      <scheme val="minor"/>
    </font>
    <font>
      <b/>
      <sz val="11"/>
      <color theme="0"/>
      <name val="Arial"/>
      <family val="2"/>
      <scheme val="minor"/>
    </font>
    <font>
      <sz val="10"/>
      <name val="Trebuchet MS"/>
      <family val="2"/>
    </font>
    <font>
      <u/>
      <sz val="10"/>
      <color theme="10"/>
      <name val="Arial"/>
      <family val="2"/>
    </font>
    <font>
      <u/>
      <sz val="10"/>
      <color theme="10"/>
      <name val="Trebuchet MS"/>
      <family val="2"/>
    </font>
    <font>
      <u/>
      <sz val="10"/>
      <color indexed="12"/>
      <name val="Trebuchet MS"/>
      <family val="2"/>
    </font>
    <font>
      <b/>
      <sz val="10"/>
      <name val="Trebuchet MS"/>
      <family val="2"/>
    </font>
    <font>
      <i/>
      <sz val="10"/>
      <name val="Trebuchet MS"/>
      <family val="2"/>
    </font>
    <font>
      <sz val="10"/>
      <color theme="1"/>
      <name val="Trebuchet MS"/>
      <family val="2"/>
    </font>
    <font>
      <sz val="10"/>
      <name val="MS Sans Serif"/>
      <family val="2"/>
    </font>
    <font>
      <sz val="8"/>
      <name val="Times New Roman"/>
      <family val="1"/>
    </font>
    <font>
      <i/>
      <sz val="10"/>
      <color theme="1"/>
      <name val="Trebuchet MS"/>
      <family val="2"/>
    </font>
    <font>
      <b/>
      <sz val="16"/>
      <color rgb="FF222C65"/>
      <name val="Arial"/>
      <family val="2"/>
      <scheme val="minor"/>
    </font>
    <font>
      <b/>
      <sz val="10"/>
      <name val="Arial"/>
      <family val="2"/>
      <scheme val="minor"/>
    </font>
    <font>
      <b/>
      <sz val="11"/>
      <color indexed="58"/>
      <name val="Arial"/>
      <family val="2"/>
      <scheme val="minor"/>
    </font>
    <font>
      <sz val="11"/>
      <name val="Arial"/>
      <family val="2"/>
      <scheme val="minor"/>
    </font>
    <font>
      <u/>
      <sz val="11"/>
      <color indexed="12"/>
      <name val="Arial"/>
      <family val="2"/>
      <scheme val="minor"/>
    </font>
    <font>
      <b/>
      <sz val="11"/>
      <name val="Arial"/>
      <family val="2"/>
      <scheme val="minor"/>
    </font>
    <font>
      <b/>
      <sz val="11"/>
      <color rgb="FF0072CE"/>
      <name val="Arial"/>
      <family val="2"/>
      <scheme val="minor"/>
    </font>
    <font>
      <u/>
      <sz val="11"/>
      <color rgb="FF0072CE"/>
      <name val="Arial"/>
      <family val="2"/>
      <scheme val="minor"/>
    </font>
    <font>
      <sz val="11"/>
      <color rgb="FF0072CE"/>
      <name val="Arial"/>
      <family val="2"/>
      <scheme val="minor"/>
    </font>
    <font>
      <b/>
      <sz val="10"/>
      <color theme="1"/>
      <name val="Arial"/>
      <family val="2"/>
      <scheme val="minor"/>
    </font>
    <font>
      <i/>
      <sz val="10"/>
      <name val="Arial"/>
      <family val="2"/>
      <scheme val="minor"/>
    </font>
    <font>
      <b/>
      <sz val="12"/>
      <color theme="3"/>
      <name val="Arial"/>
      <family val="2"/>
      <scheme val="minor"/>
    </font>
    <font>
      <u/>
      <sz val="10"/>
      <color rgb="FF0072CE"/>
      <name val="Arial"/>
      <family val="2"/>
      <scheme val="minor"/>
    </font>
    <font>
      <b/>
      <sz val="14"/>
      <color theme="0"/>
      <name val="Arial"/>
      <family val="2"/>
      <scheme val="minor"/>
    </font>
    <font>
      <b/>
      <i/>
      <sz val="10"/>
      <name val="Arial"/>
      <family val="2"/>
      <scheme val="minor"/>
    </font>
    <font>
      <b/>
      <sz val="10"/>
      <color indexed="9"/>
      <name val="Arial"/>
      <family val="2"/>
      <scheme val="minor"/>
    </font>
    <font>
      <b/>
      <sz val="12"/>
      <color theme="0"/>
      <name val="Arial"/>
      <family val="2"/>
      <scheme val="minor"/>
    </font>
    <font>
      <sz val="14"/>
      <color theme="0"/>
      <name val="Arial"/>
      <family val="2"/>
      <scheme val="minor"/>
    </font>
    <font>
      <b/>
      <vertAlign val="superscript"/>
      <sz val="10"/>
      <name val="Arial"/>
      <family val="2"/>
      <scheme val="minor"/>
    </font>
    <font>
      <sz val="10"/>
      <color rgb="FFFF0000"/>
      <name val="Arial"/>
      <family val="2"/>
      <scheme val="minor"/>
    </font>
    <font>
      <b/>
      <sz val="10"/>
      <color rgb="FFFF0000"/>
      <name val="Arial"/>
      <family val="2"/>
      <scheme val="minor"/>
    </font>
    <font>
      <vertAlign val="superscript"/>
      <sz val="10"/>
      <name val="Arial"/>
      <family val="2"/>
      <scheme val="minor"/>
    </font>
    <font>
      <sz val="9"/>
      <color theme="0"/>
      <name val="Arial"/>
      <family val="2"/>
      <scheme val="minor"/>
    </font>
    <font>
      <b/>
      <sz val="12"/>
      <color rgb="FF012169"/>
      <name val="Arial"/>
      <family val="2"/>
    </font>
    <font>
      <sz val="8"/>
      <color theme="1"/>
      <name val="Arial"/>
      <family val="2"/>
    </font>
    <font>
      <sz val="9"/>
      <name val="Arial"/>
      <family val="2"/>
      <scheme val="minor"/>
    </font>
    <font>
      <vertAlign val="superscript"/>
      <sz val="9"/>
      <name val="Arial"/>
      <family val="2"/>
      <scheme val="minor"/>
    </font>
    <font>
      <b/>
      <sz val="12"/>
      <color indexed="9"/>
      <name val="Arial"/>
      <family val="2"/>
      <scheme val="minor"/>
    </font>
    <font>
      <sz val="12"/>
      <name val="Arial"/>
      <family val="2"/>
      <scheme val="minor"/>
    </font>
    <font>
      <i/>
      <sz val="12"/>
      <color theme="1"/>
      <name val="Arial"/>
      <family val="2"/>
      <scheme val="minor"/>
    </font>
    <font>
      <sz val="11"/>
      <color theme="1"/>
      <name val="Arial"/>
      <family val="2"/>
    </font>
    <font>
      <b/>
      <sz val="16"/>
      <color theme="3"/>
      <name val="Arial"/>
      <family val="2"/>
    </font>
    <font>
      <b/>
      <sz val="16"/>
      <color rgb="FFD10000"/>
      <name val="Arial"/>
      <family val="2"/>
    </font>
    <font>
      <sz val="10"/>
      <color theme="1"/>
      <name val="Arial"/>
      <family val="2"/>
    </font>
    <font>
      <i/>
      <sz val="10"/>
      <color theme="1"/>
      <name val="Arial"/>
      <family val="2"/>
    </font>
    <font>
      <sz val="10"/>
      <color rgb="FFFFFFFF"/>
      <name val="Arial"/>
      <family val="2"/>
    </font>
    <font>
      <sz val="8"/>
      <color rgb="FF000000"/>
      <name val="Arial"/>
      <family val="2"/>
    </font>
    <font>
      <sz val="8"/>
      <name val="Arial"/>
      <family val="2"/>
    </font>
  </fonts>
  <fills count="15">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theme="0"/>
        <bgColor indexed="64"/>
      </patternFill>
    </fill>
    <fill>
      <patternFill patternType="solid">
        <fgColor rgb="FF012169"/>
        <bgColor indexed="64"/>
      </patternFill>
    </fill>
    <fill>
      <patternFill patternType="solid">
        <fgColor rgb="FF890C58"/>
        <bgColor indexed="64"/>
      </patternFill>
    </fill>
    <fill>
      <patternFill patternType="solid">
        <fgColor rgb="FF00B0F0"/>
        <bgColor indexed="64"/>
      </patternFill>
    </fill>
    <fill>
      <patternFill patternType="solid">
        <fgColor rgb="FFFFFFFF"/>
        <bgColor indexed="64"/>
      </patternFill>
    </fill>
    <fill>
      <patternFill patternType="solid">
        <fgColor rgb="FF222C65"/>
        <bgColor indexed="64"/>
      </patternFill>
    </fill>
    <fill>
      <patternFill patternType="solid">
        <fgColor rgb="FF222C65"/>
        <bgColor rgb="FF000000"/>
      </patternFill>
    </fill>
    <fill>
      <patternFill patternType="solid">
        <fgColor indexed="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CC"/>
        <bgColor indexed="64"/>
      </patternFill>
    </fill>
  </fills>
  <borders count="14">
    <border>
      <left/>
      <right/>
      <top/>
      <bottom/>
      <diagonal/>
    </border>
    <border>
      <left/>
      <right/>
      <top style="medium">
        <color theme="4"/>
      </top>
      <bottom style="medium">
        <color theme="4"/>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ck">
        <color theme="0"/>
      </left>
      <right/>
      <top style="thick">
        <color theme="0"/>
      </top>
      <bottom style="thick">
        <color theme="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bottom/>
      <diagonal/>
    </border>
  </borders>
  <cellStyleXfs count="27">
    <xf numFmtId="0" fontId="0" fillId="0" borderId="0">
      <alignment vertical="top"/>
    </xf>
    <xf numFmtId="0" fontId="6" fillId="0" borderId="0" applyNumberFormat="0" applyFill="0" applyBorder="0" applyProtection="0">
      <alignment vertical="top"/>
    </xf>
    <xf numFmtId="0" fontId="3" fillId="0" borderId="0" applyNumberFormat="0" applyFill="0" applyProtection="0">
      <alignment vertical="top"/>
    </xf>
    <xf numFmtId="0" fontId="4" fillId="0" borderId="0" applyNumberFormat="0" applyFill="0" applyProtection="0">
      <alignment vertical="top"/>
    </xf>
    <xf numFmtId="0" fontId="5" fillId="0" borderId="0" applyNumberFormat="0" applyFill="0" applyProtection="0">
      <alignment vertical="top"/>
    </xf>
    <xf numFmtId="0" fontId="8" fillId="3" borderId="0" applyNumberFormat="0" applyBorder="0" applyAlignment="0" applyProtection="0"/>
    <xf numFmtId="0" fontId="10" fillId="0" borderId="1" applyNumberFormat="0" applyFill="0" applyProtection="0">
      <alignment vertical="center"/>
    </xf>
    <xf numFmtId="0" fontId="2" fillId="0" borderId="0">
      <alignment vertical="center"/>
    </xf>
    <xf numFmtId="0" fontId="9" fillId="2" borderId="0" applyFont="0">
      <alignment horizontal="left" vertical="center"/>
    </xf>
    <xf numFmtId="0" fontId="11" fillId="0" borderId="0"/>
    <xf numFmtId="0" fontId="17" fillId="0" borderId="0" applyNumberFormat="0" applyFill="0" applyBorder="0" applyAlignment="0" applyProtection="0">
      <alignment vertical="top"/>
    </xf>
    <xf numFmtId="0" fontId="11" fillId="0" borderId="0"/>
    <xf numFmtId="0" fontId="11" fillId="0" borderId="0"/>
    <xf numFmtId="43"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17" fillId="0" borderId="0" applyNumberFormat="0" applyFill="0" applyBorder="0" applyAlignment="0" applyProtection="0"/>
    <xf numFmtId="0" fontId="1" fillId="0" borderId="0"/>
    <xf numFmtId="0" fontId="11" fillId="0" borderId="0"/>
    <xf numFmtId="0" fontId="11" fillId="0" borderId="0"/>
    <xf numFmtId="0" fontId="30" fillId="0" borderId="0"/>
    <xf numFmtId="0" fontId="1" fillId="0" borderId="0"/>
    <xf numFmtId="0" fontId="31" fillId="0" borderId="0"/>
    <xf numFmtId="43" fontId="1" fillId="0" borderId="0" applyFont="0" applyFill="0" applyBorder="0" applyAlignment="0" applyProtection="0"/>
    <xf numFmtId="0" fontId="11" fillId="0" borderId="0"/>
    <xf numFmtId="0" fontId="1" fillId="0" borderId="0"/>
    <xf numFmtId="0" fontId="11" fillId="0" borderId="0"/>
  </cellStyleXfs>
  <cellXfs count="247">
    <xf numFmtId="0" fontId="0" fillId="0" borderId="0" xfId="0">
      <alignment vertical="top"/>
    </xf>
    <xf numFmtId="0" fontId="0" fillId="4" borderId="0" xfId="0" applyFill="1">
      <alignment vertical="top"/>
    </xf>
    <xf numFmtId="0" fontId="13" fillId="4" borderId="0" xfId="0" applyFont="1" applyFill="1" applyAlignment="1">
      <alignment wrapText="1"/>
    </xf>
    <xf numFmtId="0" fontId="15" fillId="0" borderId="0" xfId="0" applyFont="1" applyAlignment="1">
      <alignment vertical="center"/>
    </xf>
    <xf numFmtId="0" fontId="18" fillId="4" borderId="0" xfId="11" applyFont="1" applyFill="1" applyAlignment="1">
      <alignment vertical="center" wrapText="1"/>
    </xf>
    <xf numFmtId="0" fontId="4" fillId="4" borderId="0" xfId="0" applyFont="1" applyFill="1" applyAlignment="1">
      <alignment horizontal="left" vertical="top" wrapText="1"/>
    </xf>
    <xf numFmtId="0" fontId="18" fillId="4" borderId="0" xfId="0" applyFont="1" applyFill="1" applyAlignment="1">
      <alignment horizontal="left" vertical="top" wrapText="1"/>
    </xf>
    <xf numFmtId="0" fontId="18" fillId="4" borderId="0" xfId="0" applyFont="1" applyFill="1" applyAlignment="1">
      <alignment horizontal="left" wrapText="1"/>
    </xf>
    <xf numFmtId="0" fontId="18" fillId="4" borderId="0" xfId="0" applyFont="1" applyFill="1" applyAlignment="1">
      <alignment wrapText="1"/>
    </xf>
    <xf numFmtId="0" fontId="20" fillId="4" borderId="0" xfId="0" applyFont="1" applyFill="1" applyAlignment="1">
      <alignment vertical="top" wrapText="1"/>
    </xf>
    <xf numFmtId="0" fontId="19" fillId="4" borderId="0" xfId="0" applyFont="1" applyFill="1" applyAlignment="1">
      <alignment vertical="top" wrapText="1"/>
    </xf>
    <xf numFmtId="0" fontId="18" fillId="4" borderId="0" xfId="12" applyFont="1" applyFill="1" applyAlignment="1">
      <alignment horizontal="justify" vertical="center" wrapText="1"/>
    </xf>
    <xf numFmtId="0" fontId="18" fillId="4" borderId="0" xfId="0" applyFont="1" applyFill="1" applyAlignment="1">
      <alignment vertical="top" wrapText="1"/>
    </xf>
    <xf numFmtId="0" fontId="19" fillId="4" borderId="0" xfId="0" applyFont="1" applyFill="1" applyAlignment="1">
      <alignment wrapText="1"/>
    </xf>
    <xf numFmtId="0" fontId="21" fillId="4" borderId="0" xfId="10" applyFont="1" applyFill="1" applyAlignment="1" applyProtection="1">
      <alignment horizontal="justify" vertical="center" wrapText="1"/>
    </xf>
    <xf numFmtId="0" fontId="1" fillId="0" borderId="0" xfId="17"/>
    <xf numFmtId="0" fontId="1" fillId="0" borderId="0" xfId="25"/>
    <xf numFmtId="0" fontId="29" fillId="0" borderId="0" xfId="25" applyFont="1" applyAlignment="1">
      <alignment horizontal="justify" vertical="top" wrapText="1"/>
    </xf>
    <xf numFmtId="0" fontId="23" fillId="0" borderId="0" xfId="25" applyFont="1" applyAlignment="1">
      <alignment horizontal="left" vertical="top" wrapText="1" indent="2"/>
    </xf>
    <xf numFmtId="0" fontId="23" fillId="11" borderId="0" xfId="24" applyFont="1" applyFill="1" applyAlignment="1">
      <alignment vertical="top"/>
    </xf>
    <xf numFmtId="0" fontId="26" fillId="0" borderId="0" xfId="16" applyFont="1" applyAlignment="1" applyProtection="1">
      <alignment horizontal="left" wrapText="1"/>
    </xf>
    <xf numFmtId="0" fontId="25" fillId="0" borderId="0" xfId="15" applyFont="1" applyFill="1" applyAlignment="1">
      <alignment horizontal="left" vertical="top" wrapText="1"/>
    </xf>
    <xf numFmtId="0" fontId="29" fillId="0" borderId="0" xfId="25" applyFont="1" applyAlignment="1">
      <alignment horizontal="left" vertical="top" wrapText="1"/>
    </xf>
    <xf numFmtId="0" fontId="25" fillId="0" borderId="0" xfId="15" applyFont="1" applyFill="1" applyAlignment="1">
      <alignment horizontal="justify" vertical="top" wrapText="1"/>
    </xf>
    <xf numFmtId="0" fontId="29" fillId="0" borderId="0" xfId="26" applyFont="1" applyAlignment="1">
      <alignment horizontal="justify" vertical="top" wrapText="1"/>
    </xf>
    <xf numFmtId="0" fontId="14" fillId="4" borderId="0" xfId="0" applyFont="1" applyFill="1">
      <alignment vertical="top"/>
    </xf>
    <xf numFmtId="0" fontId="0" fillId="4" borderId="0" xfId="0" applyFill="1" applyAlignment="1">
      <alignment vertical="top" wrapText="1"/>
    </xf>
    <xf numFmtId="0" fontId="17" fillId="4" borderId="0" xfId="10" applyFill="1" applyAlignment="1" applyProtection="1">
      <alignment horizontal="left" vertical="top" wrapText="1"/>
    </xf>
    <xf numFmtId="0" fontId="18" fillId="0" borderId="0" xfId="24" applyFont="1" applyAlignment="1">
      <alignment horizontal="justify"/>
    </xf>
    <xf numFmtId="0" fontId="17" fillId="4" borderId="0" xfId="10" applyFill="1" applyAlignment="1" applyProtection="1">
      <alignment vertical="top" wrapText="1"/>
    </xf>
    <xf numFmtId="0" fontId="33" fillId="4" borderId="0" xfId="9" applyFont="1" applyFill="1" applyAlignment="1">
      <alignment horizontal="justify" vertical="center" wrapText="1"/>
    </xf>
    <xf numFmtId="0" fontId="35" fillId="4" borderId="0" xfId="9" applyFont="1" applyFill="1" applyAlignment="1">
      <alignment horizontal="left"/>
    </xf>
    <xf numFmtId="0" fontId="36" fillId="4" borderId="0" xfId="9" applyFont="1" applyFill="1" applyAlignment="1">
      <alignment horizontal="right"/>
    </xf>
    <xf numFmtId="0" fontId="36" fillId="4" borderId="0" xfId="9" applyFont="1" applyFill="1"/>
    <xf numFmtId="0" fontId="35" fillId="4" borderId="0" xfId="9" applyFont="1" applyFill="1" applyAlignment="1">
      <alignment horizontal="left" indent="2"/>
    </xf>
    <xf numFmtId="0" fontId="36" fillId="4" borderId="0" xfId="9" applyFont="1" applyFill="1" applyAlignment="1">
      <alignment horizontal="left" indent="2"/>
    </xf>
    <xf numFmtId="0" fontId="37" fillId="4" borderId="0" xfId="9" applyFont="1" applyFill="1" applyAlignment="1">
      <alignment horizontal="left" indent="2"/>
    </xf>
    <xf numFmtId="0" fontId="38" fillId="4" borderId="0" xfId="9" applyFont="1" applyFill="1" applyAlignment="1">
      <alignment horizontal="left" indent="2"/>
    </xf>
    <xf numFmtId="0" fontId="36" fillId="4" borderId="0" xfId="9" applyFont="1" applyFill="1" applyAlignment="1">
      <alignment horizontal="left"/>
    </xf>
    <xf numFmtId="0" fontId="39" fillId="4" borderId="0" xfId="9" applyFont="1" applyFill="1" applyAlignment="1">
      <alignment vertical="center" wrapText="1"/>
    </xf>
    <xf numFmtId="0" fontId="39" fillId="4" borderId="0" xfId="9" applyFont="1" applyFill="1"/>
    <xf numFmtId="0" fontId="40" fillId="4" borderId="0" xfId="15" applyNumberFormat="1" applyFont="1" applyFill="1" applyBorder="1" applyAlignment="1"/>
    <xf numFmtId="0" fontId="40" fillId="4" borderId="0" xfId="16" applyNumberFormat="1" applyFont="1" applyFill="1" applyBorder="1" applyAlignment="1"/>
    <xf numFmtId="0" fontId="40" fillId="4" borderId="0" xfId="15" applyFont="1" applyFill="1" applyAlignment="1"/>
    <xf numFmtId="0" fontId="41" fillId="4" borderId="0" xfId="9" applyFont="1" applyFill="1"/>
    <xf numFmtId="0" fontId="7" fillId="4" borderId="0" xfId="17" applyFont="1" applyFill="1" applyAlignment="1">
      <alignment wrapText="1"/>
    </xf>
    <xf numFmtId="0" fontId="18" fillId="0" borderId="0" xfId="17" applyFont="1" applyAlignment="1">
      <alignment vertical="center" wrapText="1"/>
    </xf>
    <xf numFmtId="0" fontId="18" fillId="0" borderId="0" xfId="17" applyFont="1" applyAlignment="1">
      <alignment horizontal="left" vertical="center" wrapText="1"/>
    </xf>
    <xf numFmtId="0" fontId="21" fillId="0" borderId="0" xfId="15" applyFont="1" applyAlignment="1">
      <alignment vertical="center" wrapText="1"/>
    </xf>
    <xf numFmtId="0" fontId="7" fillId="4" borderId="0" xfId="17" applyFont="1" applyFill="1"/>
    <xf numFmtId="0" fontId="21" fillId="0" borderId="0" xfId="16" applyFont="1"/>
    <xf numFmtId="0" fontId="7" fillId="4" borderId="0" xfId="17" applyFont="1" applyFill="1" applyAlignment="1">
      <alignment horizontal="left" vertical="top" wrapText="1"/>
    </xf>
    <xf numFmtId="0" fontId="44" fillId="4" borderId="0" xfId="0" applyFont="1" applyFill="1" applyAlignment="1">
      <alignment horizontal="left" vertical="top" wrapText="1"/>
    </xf>
    <xf numFmtId="0" fontId="45" fillId="0" borderId="0" xfId="15" applyFont="1" applyAlignment="1">
      <alignment vertical="center" wrapText="1"/>
    </xf>
    <xf numFmtId="0" fontId="18" fillId="0" borderId="0" xfId="19" applyFont="1"/>
    <xf numFmtId="165" fontId="34" fillId="0" borderId="0" xfId="19" quotePrefix="1" applyNumberFormat="1" applyFont="1" applyAlignment="1">
      <alignment horizontal="center" vertical="center" wrapText="1"/>
    </xf>
    <xf numFmtId="165" fontId="34" fillId="0" borderId="6" xfId="19" quotePrefix="1" applyNumberFormat="1" applyFont="1" applyBorder="1" applyAlignment="1">
      <alignment horizontal="right" vertical="center" wrapText="1"/>
    </xf>
    <xf numFmtId="0" fontId="18" fillId="0" borderId="0" xfId="19" applyFont="1" applyAlignment="1">
      <alignment vertical="center"/>
    </xf>
    <xf numFmtId="165" fontId="34" fillId="0" borderId="7" xfId="19" quotePrefix="1" applyNumberFormat="1" applyFont="1" applyBorder="1" applyAlignment="1">
      <alignment horizontal="center" vertical="center" wrapText="1"/>
    </xf>
    <xf numFmtId="0" fontId="18" fillId="0" borderId="0" xfId="19" applyFont="1" applyAlignment="1">
      <alignment horizontal="right" wrapText="1"/>
    </xf>
    <xf numFmtId="0" fontId="34" fillId="0" borderId="0" xfId="19" applyFont="1" applyAlignment="1">
      <alignment horizontal="center" wrapText="1"/>
    </xf>
    <xf numFmtId="0" fontId="18" fillId="0" borderId="0" xfId="19" applyFont="1" applyAlignment="1">
      <alignment horizontal="left" wrapText="1" indent="1"/>
    </xf>
    <xf numFmtId="3" fontId="18" fillId="0" borderId="0" xfId="19" applyNumberFormat="1" applyFont="1"/>
    <xf numFmtId="0" fontId="34" fillId="0" borderId="0" xfId="19" applyFont="1" applyAlignment="1">
      <alignment horizontal="left" wrapText="1" indent="1"/>
    </xf>
    <xf numFmtId="0" fontId="43" fillId="0" borderId="0" xfId="19" applyFont="1" applyAlignment="1">
      <alignment horizontal="left" wrapText="1" indent="2"/>
    </xf>
    <xf numFmtId="0" fontId="34" fillId="0" borderId="0" xfId="19" applyFont="1" applyAlignment="1">
      <alignment horizontal="left" wrapText="1"/>
    </xf>
    <xf numFmtId="3" fontId="34" fillId="0" borderId="0" xfId="19" applyNumberFormat="1" applyFont="1"/>
    <xf numFmtId="3" fontId="18" fillId="0" borderId="0" xfId="19" applyNumberFormat="1" applyFont="1" applyAlignment="1">
      <alignment horizontal="right" indent="2"/>
    </xf>
    <xf numFmtId="164" fontId="18" fillId="0" borderId="0" xfId="19" applyNumberFormat="1" applyFont="1" applyAlignment="1">
      <alignment horizontal="right" indent="2"/>
    </xf>
    <xf numFmtId="0" fontId="18" fillId="0" borderId="0" xfId="19" applyFont="1" applyAlignment="1">
      <alignment horizontal="left" wrapText="1"/>
    </xf>
    <xf numFmtId="3" fontId="34" fillId="0" borderId="0" xfId="19" applyNumberFormat="1" applyFont="1" applyAlignment="1">
      <alignment horizontal="center"/>
    </xf>
    <xf numFmtId="9" fontId="34" fillId="0" borderId="0" xfId="14" applyFont="1" applyFill="1" applyAlignment="1"/>
    <xf numFmtId="9" fontId="18" fillId="0" borderId="0" xfId="14" applyFont="1" applyFill="1" applyAlignment="1"/>
    <xf numFmtId="9" fontId="18" fillId="0" borderId="0" xfId="14" applyFont="1" applyFill="1" applyAlignment="1">
      <alignment horizontal="right" indent="2"/>
    </xf>
    <xf numFmtId="9" fontId="34" fillId="0" borderId="0" xfId="14" applyFont="1" applyFill="1" applyBorder="1" applyAlignment="1">
      <alignment horizontal="center"/>
    </xf>
    <xf numFmtId="0" fontId="7" fillId="0" borderId="0" xfId="17" applyFont="1"/>
    <xf numFmtId="0" fontId="48" fillId="4" borderId="0" xfId="19" applyFont="1" applyFill="1" applyAlignment="1">
      <alignment horizontal="center" vertical="center"/>
    </xf>
    <xf numFmtId="0" fontId="34" fillId="0" borderId="0" xfId="17" applyFont="1" applyAlignment="1">
      <alignment horizontal="right" vertical="center"/>
    </xf>
    <xf numFmtId="0" fontId="7" fillId="8" borderId="0" xfId="17" applyFont="1" applyFill="1"/>
    <xf numFmtId="0" fontId="18" fillId="0" borderId="5" xfId="19" applyFont="1" applyBorder="1"/>
    <xf numFmtId="0" fontId="1" fillId="12" borderId="0" xfId="17" applyFill="1"/>
    <xf numFmtId="165" fontId="10" fillId="0" borderId="0" xfId="17" applyNumberFormat="1" applyFont="1"/>
    <xf numFmtId="0" fontId="10" fillId="0" borderId="0" xfId="17" applyFont="1"/>
    <xf numFmtId="0" fontId="46" fillId="7" borderId="0" xfId="17" applyFont="1" applyFill="1"/>
    <xf numFmtId="0" fontId="10" fillId="12" borderId="0" xfId="17" applyFont="1" applyFill="1"/>
    <xf numFmtId="0" fontId="10" fillId="0" borderId="0" xfId="17" quotePrefix="1" applyFont="1"/>
    <xf numFmtId="0" fontId="50" fillId="7" borderId="0" xfId="17" applyFont="1" applyFill="1"/>
    <xf numFmtId="0" fontId="1" fillId="0" borderId="10" xfId="17" applyBorder="1"/>
    <xf numFmtId="0" fontId="1" fillId="14" borderId="11" xfId="17" applyFill="1" applyBorder="1"/>
    <xf numFmtId="0" fontId="1" fillId="14" borderId="12" xfId="17" applyFill="1" applyBorder="1"/>
    <xf numFmtId="0" fontId="1" fillId="14" borderId="13" xfId="17" applyFill="1" applyBorder="1"/>
    <xf numFmtId="0" fontId="47" fillId="8" borderId="0" xfId="26" applyFont="1" applyFill="1" applyAlignment="1">
      <alignment horizontal="left" wrapText="1"/>
    </xf>
    <xf numFmtId="17" fontId="18" fillId="0" borderId="7" xfId="26" applyNumberFormat="1" applyFont="1" applyBorder="1" applyAlignment="1">
      <alignment horizontal="left" vertical="center"/>
    </xf>
    <xf numFmtId="165" fontId="34" fillId="0" borderId="6" xfId="26" quotePrefix="1" applyNumberFormat="1" applyFont="1" applyBorder="1" applyAlignment="1">
      <alignment horizontal="center" vertical="center" wrapText="1"/>
    </xf>
    <xf numFmtId="165" fontId="34" fillId="0" borderId="6" xfId="26" quotePrefix="1" applyNumberFormat="1" applyFont="1" applyBorder="1" applyAlignment="1">
      <alignment horizontal="right" vertical="center" wrapText="1"/>
    </xf>
    <xf numFmtId="0" fontId="18" fillId="0" borderId="0" xfId="26" applyFont="1" applyAlignment="1">
      <alignment vertical="center"/>
    </xf>
    <xf numFmtId="165" fontId="34" fillId="0" borderId="6" xfId="19" quotePrefix="1" applyNumberFormat="1" applyFont="1" applyBorder="1" applyAlignment="1">
      <alignment horizontal="center" vertical="center" wrapText="1"/>
    </xf>
    <xf numFmtId="0" fontId="34" fillId="0" borderId="0" xfId="26" applyFont="1" applyAlignment="1">
      <alignment vertical="center"/>
    </xf>
    <xf numFmtId="0" fontId="18" fillId="0" borderId="0" xfId="20" applyFont="1"/>
    <xf numFmtId="0" fontId="34" fillId="0" borderId="5" xfId="26" applyFont="1" applyBorder="1" applyAlignment="1">
      <alignment horizontal="center" vertical="center"/>
    </xf>
    <xf numFmtId="0" fontId="47" fillId="0" borderId="5" xfId="26" applyFont="1" applyBorder="1" applyAlignment="1">
      <alignment horizontal="center" vertical="center"/>
    </xf>
    <xf numFmtId="0" fontId="18" fillId="0" borderId="0" xfId="17" applyFont="1" applyAlignment="1">
      <alignment horizontal="left" wrapText="1" indent="1"/>
    </xf>
    <xf numFmtId="166" fontId="7" fillId="0" borderId="0" xfId="13" applyNumberFormat="1" applyFont="1" applyAlignment="1">
      <alignment horizontal="right"/>
    </xf>
    <xf numFmtId="166" fontId="7" fillId="0" borderId="0" xfId="13" applyNumberFormat="1" applyFont="1" applyFill="1" applyAlignment="1">
      <alignment horizontal="right"/>
    </xf>
    <xf numFmtId="0" fontId="52" fillId="0" borderId="0" xfId="26" applyFont="1" applyAlignment="1">
      <alignment wrapText="1"/>
    </xf>
    <xf numFmtId="0" fontId="34" fillId="0" borderId="5" xfId="17" applyFont="1" applyBorder="1" applyAlignment="1">
      <alignment horizontal="left" wrapText="1" indent="1"/>
    </xf>
    <xf numFmtId="0" fontId="42" fillId="0" borderId="5" xfId="17" applyFont="1" applyBorder="1"/>
    <xf numFmtId="166" fontId="42" fillId="0" borderId="5" xfId="13" applyNumberFormat="1" applyFont="1" applyBorder="1" applyAlignment="1">
      <alignment horizontal="right"/>
    </xf>
    <xf numFmtId="166" fontId="42" fillId="0" borderId="5" xfId="13" applyNumberFormat="1" applyFont="1" applyFill="1" applyBorder="1" applyAlignment="1">
      <alignment horizontal="right"/>
    </xf>
    <xf numFmtId="0" fontId="53" fillId="0" borderId="0" xfId="26" applyFont="1" applyAlignment="1">
      <alignment wrapText="1"/>
    </xf>
    <xf numFmtId="0" fontId="43" fillId="0" borderId="0" xfId="26" applyFont="1" applyAlignment="1">
      <alignment wrapText="1"/>
    </xf>
    <xf numFmtId="0" fontId="18" fillId="0" borderId="0" xfId="26" applyFont="1"/>
    <xf numFmtId="0" fontId="47" fillId="0" borderId="0" xfId="26" applyFont="1" applyAlignment="1">
      <alignment horizontal="center" vertical="center"/>
    </xf>
    <xf numFmtId="0" fontId="18" fillId="0" borderId="0" xfId="17" applyFont="1" applyAlignment="1">
      <alignment horizontal="left" vertical="top" indent="1"/>
    </xf>
    <xf numFmtId="0" fontId="18" fillId="0" borderId="0" xfId="26" applyFont="1" applyAlignment="1">
      <alignment horizontal="left" vertical="top" wrapText="1" indent="1"/>
    </xf>
    <xf numFmtId="165" fontId="34" fillId="0" borderId="5" xfId="19" quotePrefix="1" applyNumberFormat="1" applyFont="1" applyBorder="1" applyAlignment="1">
      <alignment horizontal="center" vertical="center" wrapText="1"/>
    </xf>
    <xf numFmtId="0" fontId="18" fillId="0" borderId="5" xfId="20" applyFont="1" applyBorder="1"/>
    <xf numFmtId="166" fontId="7" fillId="0" borderId="0" xfId="13" applyNumberFormat="1" applyFont="1" applyBorder="1" applyAlignment="1">
      <alignment horizontal="right"/>
    </xf>
    <xf numFmtId="166" fontId="7" fillId="0" borderId="0" xfId="13" applyNumberFormat="1" applyFont="1" applyFill="1" applyBorder="1" applyAlignment="1">
      <alignment horizontal="right"/>
    </xf>
    <xf numFmtId="6" fontId="18" fillId="0" borderId="0" xfId="26" applyNumberFormat="1" applyFont="1"/>
    <xf numFmtId="0" fontId="34" fillId="0" borderId="5" xfId="26" applyFont="1" applyBorder="1"/>
    <xf numFmtId="166" fontId="7" fillId="0" borderId="0" xfId="13" applyNumberFormat="1" applyFont="1"/>
    <xf numFmtId="166" fontId="7" fillId="0" borderId="0" xfId="13" applyNumberFormat="1" applyFont="1" applyFill="1"/>
    <xf numFmtId="166" fontId="42" fillId="0" borderId="5" xfId="13" applyNumberFormat="1" applyFont="1" applyBorder="1"/>
    <xf numFmtId="166" fontId="42" fillId="0" borderId="5" xfId="13" applyNumberFormat="1" applyFont="1" applyFill="1" applyBorder="1"/>
    <xf numFmtId="0" fontId="18" fillId="0" borderId="0" xfId="26" applyFont="1" applyAlignment="1">
      <alignment vertical="top"/>
    </xf>
    <xf numFmtId="0" fontId="18" fillId="8" borderId="7" xfId="17" applyFont="1" applyFill="1" applyBorder="1"/>
    <xf numFmtId="165" fontId="34" fillId="8" borderId="6" xfId="17" quotePrefix="1" applyNumberFormat="1" applyFont="1" applyFill="1" applyBorder="1" applyAlignment="1">
      <alignment horizontal="right" vertical="center" wrapText="1"/>
    </xf>
    <xf numFmtId="0" fontId="43" fillId="0" borderId="0" xfId="19" applyFont="1" applyAlignment="1">
      <alignment horizontal="left" wrapText="1"/>
    </xf>
    <xf numFmtId="0" fontId="18" fillId="0" borderId="0" xfId="26" applyFont="1" applyAlignment="1">
      <alignment horizontal="left" vertical="top" indent="1"/>
    </xf>
    <xf numFmtId="0" fontId="18" fillId="4" borderId="7" xfId="17" applyFont="1" applyFill="1" applyBorder="1"/>
    <xf numFmtId="165" fontId="34" fillId="4" borderId="6" xfId="17" quotePrefix="1" applyNumberFormat="1" applyFont="1" applyFill="1" applyBorder="1" applyAlignment="1">
      <alignment horizontal="right" vertical="center" wrapText="1"/>
    </xf>
    <xf numFmtId="0" fontId="47" fillId="0" borderId="0" xfId="26" applyFont="1" applyAlignment="1">
      <alignment horizontal="left" wrapText="1"/>
    </xf>
    <xf numFmtId="165" fontId="34" fillId="0" borderId="5" xfId="26" quotePrefix="1" applyNumberFormat="1" applyFont="1" applyBorder="1" applyAlignment="1">
      <alignment horizontal="center" vertical="center" wrapText="1"/>
    </xf>
    <xf numFmtId="0" fontId="34" fillId="0" borderId="0" xfId="26" applyFont="1" applyAlignment="1">
      <alignment horizontal="center"/>
    </xf>
    <xf numFmtId="0" fontId="18" fillId="0" borderId="0" xfId="26" applyFont="1" applyAlignment="1">
      <alignment horizontal="left" wrapText="1" indent="1"/>
    </xf>
    <xf numFmtId="0" fontId="34" fillId="0" borderId="0" xfId="26" applyFont="1" applyAlignment="1">
      <alignment horizontal="left" wrapText="1" indent="1"/>
    </xf>
    <xf numFmtId="166" fontId="42" fillId="0" borderId="0" xfId="13" applyNumberFormat="1" applyFont="1" applyFill="1" applyAlignment="1">
      <alignment horizontal="right"/>
    </xf>
    <xf numFmtId="0" fontId="34" fillId="0" borderId="0" xfId="26" applyFont="1" applyAlignment="1">
      <alignment horizontal="left" wrapText="1"/>
    </xf>
    <xf numFmtId="0" fontId="34" fillId="0" borderId="0" xfId="26" applyFont="1" applyAlignment="1">
      <alignment horizontal="center" vertical="center" wrapText="1"/>
    </xf>
    <xf numFmtId="3" fontId="34" fillId="0" borderId="0" xfId="26" applyNumberFormat="1" applyFont="1" applyAlignment="1">
      <alignment horizontal="right" indent="2"/>
    </xf>
    <xf numFmtId="165" fontId="34" fillId="0" borderId="7" xfId="26" quotePrefix="1" applyNumberFormat="1" applyFont="1" applyBorder="1" applyAlignment="1">
      <alignment horizontal="center" vertical="center" wrapText="1"/>
    </xf>
    <xf numFmtId="165" fontId="34" fillId="0" borderId="0" xfId="19" quotePrefix="1" applyNumberFormat="1" applyFont="1" applyAlignment="1">
      <alignment vertical="center" wrapText="1"/>
    </xf>
    <xf numFmtId="0" fontId="34" fillId="0" borderId="0" xfId="19" applyFont="1" applyAlignment="1">
      <alignment horizontal="left" vertical="top" wrapText="1"/>
    </xf>
    <xf numFmtId="0" fontId="18" fillId="0" borderId="0" xfId="19" applyFont="1" applyAlignment="1">
      <alignment horizontal="left" vertical="top" indent="1"/>
    </xf>
    <xf numFmtId="0" fontId="18" fillId="0" borderId="0" xfId="19" applyFont="1" applyAlignment="1">
      <alignment horizontal="left" vertical="top" wrapText="1"/>
    </xf>
    <xf numFmtId="0" fontId="34" fillId="0" borderId="0" xfId="19" applyFont="1" applyAlignment="1">
      <alignment horizontal="left" vertical="top"/>
    </xf>
    <xf numFmtId="0" fontId="18" fillId="0" borderId="0" xfId="19" applyFont="1" applyAlignment="1">
      <alignment horizontal="left" vertical="top"/>
    </xf>
    <xf numFmtId="0" fontId="18" fillId="0" borderId="0" xfId="19" applyFont="1" applyAlignment="1">
      <alignment vertical="top"/>
    </xf>
    <xf numFmtId="0" fontId="34" fillId="0" borderId="0" xfId="19" applyFont="1" applyAlignment="1">
      <alignment vertical="top"/>
    </xf>
    <xf numFmtId="0" fontId="34" fillId="0" borderId="0" xfId="19" applyFont="1"/>
    <xf numFmtId="0" fontId="18" fillId="8" borderId="0" xfId="26" applyFont="1" applyFill="1" applyAlignment="1">
      <alignment wrapText="1"/>
    </xf>
    <xf numFmtId="0" fontId="18" fillId="8" borderId="0" xfId="26" applyFont="1" applyFill="1"/>
    <xf numFmtId="0" fontId="7" fillId="0" borderId="5" xfId="17" applyFont="1" applyBorder="1"/>
    <xf numFmtId="0" fontId="34" fillId="0" borderId="0" xfId="26" applyFont="1"/>
    <xf numFmtId="0" fontId="52" fillId="4" borderId="0" xfId="26" applyFont="1" applyFill="1"/>
    <xf numFmtId="0" fontId="52" fillId="0" borderId="0" xfId="26" applyFont="1"/>
    <xf numFmtId="0" fontId="53" fillId="0" borderId="0" xfId="26" applyFont="1"/>
    <xf numFmtId="0" fontId="7" fillId="14" borderId="9" xfId="17" applyFont="1" applyFill="1" applyBorder="1" applyAlignment="1">
      <alignment horizontal="left"/>
    </xf>
    <xf numFmtId="0" fontId="7" fillId="14" borderId="9" xfId="17" applyFont="1" applyFill="1" applyBorder="1" applyAlignment="1">
      <alignment horizontal="right"/>
    </xf>
    <xf numFmtId="0" fontId="7" fillId="14" borderId="8" xfId="17" applyFont="1" applyFill="1" applyBorder="1"/>
    <xf numFmtId="0" fontId="7" fillId="14" borderId="9" xfId="17" applyFont="1" applyFill="1" applyBorder="1"/>
    <xf numFmtId="0" fontId="7" fillId="0" borderId="0" xfId="17" applyFont="1" applyAlignment="1">
      <alignment horizontal="left"/>
    </xf>
    <xf numFmtId="0" fontId="7" fillId="0" borderId="0" xfId="17" applyFont="1" applyAlignment="1">
      <alignment horizontal="right"/>
    </xf>
    <xf numFmtId="167" fontId="7" fillId="0" borderId="5" xfId="13" applyNumberFormat="1" applyFont="1" applyBorder="1"/>
    <xf numFmtId="0" fontId="18" fillId="0" borderId="6" xfId="26" applyFont="1" applyBorder="1"/>
    <xf numFmtId="0" fontId="7" fillId="8" borderId="0" xfId="17" applyFont="1" applyFill="1" applyAlignment="1">
      <alignment wrapText="1"/>
    </xf>
    <xf numFmtId="0" fontId="42" fillId="0" borderId="0" xfId="17" applyFont="1"/>
    <xf numFmtId="0" fontId="18" fillId="0" borderId="5" xfId="26" applyFont="1" applyBorder="1"/>
    <xf numFmtId="0" fontId="1" fillId="5" borderId="0" xfId="17" applyFill="1"/>
    <xf numFmtId="0" fontId="55" fillId="5" borderId="0" xfId="17" applyFont="1" applyFill="1"/>
    <xf numFmtId="0" fontId="49" fillId="5" borderId="0" xfId="17" applyFont="1" applyFill="1" applyProtection="1">
      <protection locked="0" hidden="1"/>
    </xf>
    <xf numFmtId="0" fontId="49" fillId="5" borderId="0" xfId="17" applyFont="1" applyFill="1"/>
    <xf numFmtId="0" fontId="55" fillId="5" borderId="0" xfId="17" quotePrefix="1" applyFont="1" applyFill="1"/>
    <xf numFmtId="0" fontId="56" fillId="4" borderId="0" xfId="0" applyFont="1" applyFill="1" applyAlignment="1">
      <alignment horizontal="left" vertical="top" wrapText="1"/>
    </xf>
    <xf numFmtId="0" fontId="0" fillId="0" borderId="0" xfId="0" pivotButton="1">
      <alignment vertical="top"/>
    </xf>
    <xf numFmtId="0" fontId="18" fillId="0" borderId="0" xfId="19" applyFont="1" applyAlignment="1">
      <alignment horizontal="left" indent="1"/>
    </xf>
    <xf numFmtId="0" fontId="43" fillId="0" borderId="0" xfId="19" applyFont="1" applyAlignment="1">
      <alignment horizontal="left" indent="2"/>
    </xf>
    <xf numFmtId="0" fontId="18" fillId="8" borderId="6" xfId="26" applyFont="1" applyFill="1" applyBorder="1" applyAlignment="1">
      <alignment wrapText="1"/>
    </xf>
    <xf numFmtId="0" fontId="18" fillId="8" borderId="6" xfId="26" applyFont="1" applyFill="1" applyBorder="1"/>
    <xf numFmtId="14" fontId="57" fillId="0" borderId="0" xfId="17" applyNumberFormat="1" applyFont="1"/>
    <xf numFmtId="0" fontId="18" fillId="0" borderId="0" xfId="26" applyFont="1" applyAlignment="1">
      <alignment vertical="top" wrapText="1"/>
    </xf>
    <xf numFmtId="0" fontId="21" fillId="0" borderId="0" xfId="10" applyFont="1">
      <alignment vertical="top"/>
    </xf>
    <xf numFmtId="14" fontId="57" fillId="0" borderId="0" xfId="17" applyNumberFormat="1" applyFont="1" applyAlignment="1">
      <alignment horizontal="left" indent="1"/>
    </xf>
    <xf numFmtId="0" fontId="58" fillId="0" borderId="0" xfId="19" applyFont="1"/>
    <xf numFmtId="3" fontId="58" fillId="0" borderId="0" xfId="19" applyNumberFormat="1" applyFont="1"/>
    <xf numFmtId="0" fontId="61" fillId="0" borderId="0" xfId="19" applyFont="1"/>
    <xf numFmtId="0" fontId="61" fillId="0" borderId="0" xfId="26" applyFont="1"/>
    <xf numFmtId="0" fontId="62" fillId="0" borderId="0" xfId="17" applyFont="1"/>
    <xf numFmtId="0" fontId="0" fillId="14" borderId="9" xfId="0" applyFill="1" applyBorder="1" applyAlignment="1">
      <alignment horizontal="right"/>
    </xf>
    <xf numFmtId="0" fontId="64" fillId="4" borderId="0" xfId="0" applyFont="1" applyFill="1" applyAlignment="1">
      <alignment horizontal="left" vertical="top" wrapText="1"/>
    </xf>
    <xf numFmtId="0" fontId="65" fillId="4" borderId="0" xfId="19" applyFont="1" applyFill="1"/>
    <xf numFmtId="0" fontId="11" fillId="4" borderId="0" xfId="19" applyFill="1"/>
    <xf numFmtId="0" fontId="11" fillId="4" borderId="0" xfId="19" applyFill="1" applyAlignment="1">
      <alignment vertical="center"/>
    </xf>
    <xf numFmtId="0" fontId="63" fillId="0" borderId="0" xfId="21" applyFont="1"/>
    <xf numFmtId="0" fontId="68" fillId="10" borderId="0" xfId="21" applyFont="1" applyFill="1" applyAlignment="1">
      <alignment horizontal="center" vertical="center" wrapText="1"/>
    </xf>
    <xf numFmtId="0" fontId="63" fillId="0" borderId="0" xfId="21" applyFont="1" applyAlignment="1">
      <alignment wrapText="1"/>
    </xf>
    <xf numFmtId="0" fontId="66" fillId="0" borderId="0" xfId="17" applyFont="1" applyAlignment="1">
      <alignment horizontal="left"/>
    </xf>
    <xf numFmtId="0" fontId="66" fillId="0" borderId="0" xfId="17" applyFont="1"/>
    <xf numFmtId="17" fontId="66" fillId="0" borderId="0" xfId="17" applyNumberFormat="1" applyFont="1" applyAlignment="1">
      <alignment horizontal="left"/>
    </xf>
    <xf numFmtId="3" fontId="63" fillId="0" borderId="0" xfId="21" applyNumberFormat="1" applyFont="1"/>
    <xf numFmtId="3" fontId="11" fillId="0" borderId="0" xfId="19" applyNumberFormat="1"/>
    <xf numFmtId="0" fontId="69" fillId="0" borderId="0" xfId="19" applyFont="1"/>
    <xf numFmtId="17" fontId="69" fillId="0" borderId="0" xfId="19" applyNumberFormat="1" applyFont="1"/>
    <xf numFmtId="3" fontId="69" fillId="0" borderId="0" xfId="19" applyNumberFormat="1" applyFont="1"/>
    <xf numFmtId="3" fontId="69" fillId="0" borderId="0" xfId="19" applyNumberFormat="1" applyFont="1" applyAlignment="1">
      <alignment horizontal="right"/>
    </xf>
    <xf numFmtId="0" fontId="63" fillId="0" borderId="0" xfId="21" applyFont="1" applyAlignment="1">
      <alignment vertical="top" wrapText="1"/>
    </xf>
    <xf numFmtId="0" fontId="57" fillId="0" borderId="0" xfId="21" applyFont="1" applyAlignment="1">
      <alignment vertical="top"/>
    </xf>
    <xf numFmtId="0" fontId="57" fillId="0" borderId="0" xfId="21" applyFont="1" applyAlignment="1">
      <alignment vertical="top" wrapText="1"/>
    </xf>
    <xf numFmtId="167" fontId="57" fillId="0" borderId="0" xfId="23" applyNumberFormat="1" applyFont="1" applyAlignment="1">
      <alignment vertical="top" wrapText="1"/>
    </xf>
    <xf numFmtId="0" fontId="63" fillId="0" borderId="0" xfId="17" applyFont="1"/>
    <xf numFmtId="0" fontId="57" fillId="0" borderId="0" xfId="21" applyFont="1" applyAlignment="1">
      <alignment horizontal="left" vertical="center" wrapText="1"/>
    </xf>
    <xf numFmtId="17" fontId="57" fillId="0" borderId="0" xfId="21" applyNumberFormat="1" applyFont="1" applyAlignment="1">
      <alignment horizontal="left" vertical="center" wrapText="1"/>
    </xf>
    <xf numFmtId="3" fontId="70" fillId="0" borderId="0" xfId="22" applyNumberFormat="1" applyFont="1" applyAlignment="1">
      <alignment horizontal="right" vertical="center" indent="1"/>
    </xf>
    <xf numFmtId="0" fontId="57" fillId="0" borderId="5" xfId="21" applyFont="1" applyBorder="1" applyAlignment="1">
      <alignment horizontal="left" vertical="center" wrapText="1"/>
    </xf>
    <xf numFmtId="17" fontId="57" fillId="0" borderId="5" xfId="21" applyNumberFormat="1" applyFont="1" applyBorder="1" applyAlignment="1">
      <alignment horizontal="left" vertical="center" wrapText="1"/>
    </xf>
    <xf numFmtId="3" fontId="70" fillId="0" borderId="5" xfId="22" applyNumberFormat="1" applyFont="1" applyBorder="1" applyAlignment="1">
      <alignment horizontal="right" vertical="center" indent="1"/>
    </xf>
    <xf numFmtId="167" fontId="66" fillId="0" borderId="0" xfId="13" applyNumberFormat="1" applyFont="1" applyFill="1" applyBorder="1"/>
    <xf numFmtId="168" fontId="12" fillId="4" borderId="0" xfId="9" quotePrefix="1" applyNumberFormat="1" applyFont="1" applyFill="1" applyAlignment="1">
      <alignment horizontal="left" vertical="top" wrapText="1"/>
    </xf>
    <xf numFmtId="0" fontId="34" fillId="0" borderId="5" xfId="17" applyFont="1" applyBorder="1" applyAlignment="1">
      <alignment horizontal="left" indent="1"/>
    </xf>
    <xf numFmtId="0" fontId="46" fillId="7" borderId="4" xfId="17" applyFont="1" applyFill="1" applyBorder="1" applyAlignment="1">
      <alignment horizontal="center"/>
    </xf>
    <xf numFmtId="0" fontId="46" fillId="7" borderId="3" xfId="17" applyFont="1" applyFill="1" applyBorder="1" applyAlignment="1">
      <alignment horizontal="center"/>
    </xf>
    <xf numFmtId="0" fontId="46" fillId="7" borderId="2" xfId="17" applyFont="1" applyFill="1" applyBorder="1" applyAlignment="1">
      <alignment horizontal="center"/>
    </xf>
    <xf numFmtId="0" fontId="46" fillId="6" borderId="4" xfId="17" applyFont="1" applyFill="1" applyBorder="1" applyAlignment="1">
      <alignment horizontal="center"/>
    </xf>
    <xf numFmtId="0" fontId="46" fillId="6" borderId="3" xfId="17" applyFont="1" applyFill="1" applyBorder="1" applyAlignment="1">
      <alignment horizontal="center"/>
    </xf>
    <xf numFmtId="0" fontId="46" fillId="6" borderId="2" xfId="17" applyFont="1" applyFill="1" applyBorder="1" applyAlignment="1">
      <alignment horizontal="center"/>
    </xf>
    <xf numFmtId="0" fontId="46" fillId="5" borderId="0" xfId="17" applyFont="1" applyFill="1" applyAlignment="1">
      <alignment horizontal="center"/>
    </xf>
    <xf numFmtId="0" fontId="55" fillId="5" borderId="0" xfId="17" applyFont="1" applyFill="1" applyAlignment="1">
      <alignment horizontal="left" wrapText="1"/>
    </xf>
    <xf numFmtId="0" fontId="10" fillId="13" borderId="0" xfId="17" applyFont="1" applyFill="1" applyAlignment="1">
      <alignment horizontal="left"/>
    </xf>
    <xf numFmtId="0" fontId="60" fillId="9" borderId="0" xfId="19" applyFont="1" applyFill="1" applyAlignment="1">
      <alignment horizontal="center" vertical="center"/>
    </xf>
    <xf numFmtId="0" fontId="34" fillId="8" borderId="6" xfId="17" quotePrefix="1" applyFont="1" applyFill="1" applyBorder="1" applyAlignment="1">
      <alignment horizontal="center" vertical="center" wrapText="1"/>
    </xf>
    <xf numFmtId="0" fontId="18" fillId="0" borderId="0" xfId="19" applyFont="1" applyAlignment="1">
      <alignment horizontal="center" vertical="center" wrapText="1"/>
    </xf>
    <xf numFmtId="0" fontId="18" fillId="0" borderId="5" xfId="19" applyFont="1" applyBorder="1" applyAlignment="1">
      <alignment horizontal="center" vertical="center" wrapText="1"/>
    </xf>
    <xf numFmtId="0" fontId="22" fillId="7" borderId="4" xfId="17" applyFont="1" applyFill="1" applyBorder="1" applyAlignment="1">
      <alignment horizontal="center"/>
    </xf>
    <xf numFmtId="0" fontId="22" fillId="7" borderId="3" xfId="17" applyFont="1" applyFill="1" applyBorder="1" applyAlignment="1">
      <alignment horizontal="center"/>
    </xf>
    <xf numFmtId="0" fontId="22" fillId="6" borderId="4" xfId="17" applyFont="1" applyFill="1" applyBorder="1" applyAlignment="1">
      <alignment horizontal="center"/>
    </xf>
    <xf numFmtId="0" fontId="22" fillId="6" borderId="3" xfId="17" applyFont="1" applyFill="1" applyBorder="1" applyAlignment="1">
      <alignment horizontal="center"/>
    </xf>
    <xf numFmtId="0" fontId="58" fillId="0" borderId="0" xfId="26" applyFont="1" applyAlignment="1">
      <alignment horizontal="left" vertical="top" indent="1"/>
    </xf>
    <xf numFmtId="0" fontId="7" fillId="0" borderId="5" xfId="17" applyFont="1" applyBorder="1" applyAlignment="1">
      <alignment horizontal="center"/>
    </xf>
    <xf numFmtId="0" fontId="60" fillId="9" borderId="0" xfId="26" applyFont="1" applyFill="1" applyAlignment="1">
      <alignment horizontal="center" vertical="center"/>
    </xf>
    <xf numFmtId="0" fontId="18" fillId="0" borderId="0" xfId="19" applyFont="1" applyAlignment="1">
      <alignment horizontal="left" vertical="top" wrapText="1" indent="1"/>
    </xf>
    <xf numFmtId="165" fontId="34" fillId="0" borderId="7" xfId="19" quotePrefix="1" applyNumberFormat="1" applyFont="1" applyBorder="1" applyAlignment="1">
      <alignment horizontal="center" vertical="center" wrapText="1"/>
    </xf>
    <xf numFmtId="165" fontId="34" fillId="0" borderId="6" xfId="19" quotePrefix="1" applyNumberFormat="1" applyFont="1" applyBorder="1" applyAlignment="1">
      <alignment horizontal="center" vertical="center" wrapText="1"/>
    </xf>
    <xf numFmtId="0" fontId="34" fillId="0" borderId="6" xfId="26" applyFont="1" applyBorder="1" applyAlignment="1">
      <alignment horizontal="center" vertical="center"/>
    </xf>
    <xf numFmtId="0" fontId="18" fillId="0" borderId="0" xfId="26" applyFont="1" applyAlignment="1">
      <alignment horizontal="left" vertical="top" wrapText="1" indent="1"/>
    </xf>
    <xf numFmtId="0" fontId="18" fillId="0" borderId="0" xfId="26" applyFont="1" applyAlignment="1">
      <alignment horizontal="left" vertical="top" wrapText="1"/>
    </xf>
    <xf numFmtId="0" fontId="66" fillId="8" borderId="0" xfId="19" applyFont="1" applyFill="1" applyAlignment="1">
      <alignment horizontal="left" vertical="center" wrapText="1"/>
    </xf>
  </cellXfs>
  <cellStyles count="27">
    <cellStyle name="Bad" xfId="5" builtinId="27" customBuiltin="1"/>
    <cellStyle name="Callout_Cobalt" xfId="8" xr:uid="{63FA0835-59B4-4288-A96F-0F2ECA30A071}"/>
    <cellStyle name="Comma" xfId="13" builtinId="3"/>
    <cellStyle name="Comma 14" xfId="23" xr:uid="{9F9E211A-F7CC-4A61-B20D-CEB6C5B88BCD}"/>
    <cellStyle name="Heading 1" xfId="2" builtinId="16" customBuiltin="1"/>
    <cellStyle name="Heading 2" xfId="3" builtinId="17" customBuiltin="1"/>
    <cellStyle name="Heading 3" xfId="4" builtinId="18" customBuiltin="1"/>
    <cellStyle name="Heading 4" xfId="1" builtinId="19" customBuiltin="1"/>
    <cellStyle name="Heading 5" xfId="7" xr:uid="{9F16D968-DC4F-4DDC-B44C-5A71DA3BE9E3}"/>
    <cellStyle name="Hyperlink" xfId="10" builtinId="8"/>
    <cellStyle name="Hyperlink 2" xfId="15" xr:uid="{AACBE4DB-8F62-4B42-97EE-6E4572F52B5D}"/>
    <cellStyle name="Hyperlink 3" xfId="16" xr:uid="{CA591B04-0B14-4A5D-891C-4825313CE60E}"/>
    <cellStyle name="Normal" xfId="0" builtinId="0" customBuiltin="1"/>
    <cellStyle name="Normal 10 3" xfId="19" xr:uid="{EAD1BA67-1A51-40E2-8F8C-3AEA8D793B7F}"/>
    <cellStyle name="Normal 11" xfId="11" xr:uid="{75151DDD-9B62-4DE6-86B4-3D7294AFB6BD}"/>
    <cellStyle name="Normal 2" xfId="17" xr:uid="{1D315683-3D9D-4C65-9EEF-43F4AA59A61F}"/>
    <cellStyle name="Normal 2 11" xfId="26" xr:uid="{7F64F968-1EFA-4F99-9E63-17D8D5658FD8}"/>
    <cellStyle name="Normal 2 2" xfId="9" xr:uid="{01197613-97DA-4E1B-A5F7-67A830988B38}"/>
    <cellStyle name="Normal 2 4" xfId="18" xr:uid="{1709DC73-C38F-4859-8761-1A00263A9789}"/>
    <cellStyle name="Normal 2 4 5" xfId="25" xr:uid="{A836DE6B-AAFA-4545-9D53-85F002F33C83}"/>
    <cellStyle name="Normal 26 2" xfId="21" xr:uid="{A8712A27-0E46-4D7C-874B-D203DA97D975}"/>
    <cellStyle name="Normal 3" xfId="12" xr:uid="{023054EA-9E62-44CA-BEB8-97D4A18A0FE8}"/>
    <cellStyle name="Normal 3 2" xfId="20" xr:uid="{70F63191-B246-4763-B4F2-4CBEA51B5019}"/>
    <cellStyle name="Normal 3 4 2 10" xfId="24" xr:uid="{BB23AD16-8599-4B46-9D3B-E5C93A9919DA}"/>
    <cellStyle name="Normal_Market_Trends tables 300902 2" xfId="22" xr:uid="{6C869D43-40A7-4A4C-B5DD-B3FF4D1AC727}"/>
    <cellStyle name="Percent" xfId="14" builtinId="5"/>
    <cellStyle name="Total" xfId="6" builtinId="25" customBuiltin="1"/>
  </cellStyles>
  <dxfs count="0"/>
  <tableStyles count="0" defaultTableStyle="TableStyleMedium2" defaultPivotStyle="PivotStyleLight16"/>
  <colors>
    <mruColors>
      <color rgb="FF012169"/>
      <color rgb="FF012168"/>
      <color rgb="FF890C58"/>
      <color rgb="FF0072CE"/>
      <color rgb="FFAFB4D9"/>
      <color rgb="FFF4F9FC"/>
      <color rgb="FFB5D5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6228527350853"/>
          <c:y val="0.11111122747232376"/>
          <c:w val="0.73041199498957299"/>
          <c:h val="0.7028344369612548"/>
        </c:manualLayout>
      </c:layout>
      <c:barChart>
        <c:barDir val="col"/>
        <c:grouping val="stacked"/>
        <c:varyColors val="0"/>
        <c:ser>
          <c:idx val="1"/>
          <c:order val="0"/>
          <c:tx>
            <c:v>Total assets </c:v>
          </c:tx>
          <c:spPr>
            <a:solidFill>
              <a:srgbClr val="00A9E0"/>
            </a:solidFill>
            <a:ln>
              <a:noFill/>
            </a:ln>
            <a:effectLst/>
          </c:spPr>
          <c:invertIfNegative val="0"/>
          <c:cat>
            <c:strRef>
              <c:f>'Charts data'!$D$4:$N$4</c:f>
              <c:strCache>
                <c:ptCount val="11"/>
                <c:pt idx="0">
                  <c:v>Jun 2015</c:v>
                </c:pt>
                <c:pt idx="1">
                  <c:v>Jun 2016</c:v>
                </c:pt>
                <c:pt idx="2">
                  <c:v>Jun 2017</c:v>
                </c:pt>
                <c:pt idx="3">
                  <c:v>Jun 2018</c:v>
                </c:pt>
                <c:pt idx="4">
                  <c:v>Jun 2019</c:v>
                </c:pt>
                <c:pt idx="5">
                  <c:v>Jun 2020</c:v>
                </c:pt>
                <c:pt idx="6">
                  <c:v>Jun 2021</c:v>
                </c:pt>
                <c:pt idx="7">
                  <c:v>Jun 2022</c:v>
                </c:pt>
                <c:pt idx="8">
                  <c:v>Jun 2023</c:v>
                </c:pt>
                <c:pt idx="9">
                  <c:v>Jun 2024</c:v>
                </c:pt>
                <c:pt idx="10">
                  <c:v>Jun 2025</c:v>
                </c:pt>
              </c:strCache>
            </c:strRef>
          </c:cat>
          <c:val>
            <c:numRef>
              <c:f>'Charts data'!$D$30:$N$30</c:f>
              <c:numCache>
                <c:formatCode>General</c:formatCode>
                <c:ptCount val="11"/>
                <c:pt idx="0">
                  <c:v>426.3</c:v>
                </c:pt>
                <c:pt idx="1">
                  <c:v>472.4</c:v>
                </c:pt>
                <c:pt idx="2">
                  <c:v>589.5</c:v>
                </c:pt>
                <c:pt idx="3">
                  <c:v>671.8</c:v>
                </c:pt>
                <c:pt idx="4">
                  <c:v>747.6</c:v>
                </c:pt>
                <c:pt idx="5">
                  <c:v>737</c:v>
                </c:pt>
                <c:pt idx="6">
                  <c:v>898.8</c:v>
                </c:pt>
                <c:pt idx="7">
                  <c:v>881.1</c:v>
                </c:pt>
                <c:pt idx="8">
                  <c:v>995.48</c:v>
                </c:pt>
                <c:pt idx="9">
                  <c:v>0</c:v>
                </c:pt>
                <c:pt idx="10">
                  <c:v>0</c:v>
                </c:pt>
              </c:numCache>
            </c:numRef>
          </c:val>
          <c:extLst>
            <c:ext xmlns:c16="http://schemas.microsoft.com/office/drawing/2014/chart" uri="{C3380CC4-5D6E-409C-BE32-E72D297353CC}">
              <c16:uniqueId val="{00000000-647F-4695-8BCF-D278DA17B5DD}"/>
            </c:ext>
          </c:extLst>
        </c:ser>
        <c:dLbls>
          <c:showLegendKey val="0"/>
          <c:showVal val="0"/>
          <c:showCatName val="0"/>
          <c:showSerName val="0"/>
          <c:showPercent val="0"/>
          <c:showBubbleSize val="0"/>
        </c:dLbls>
        <c:gapWidth val="150"/>
        <c:overlap val="100"/>
        <c:axId val="368269880"/>
        <c:axId val="368275368"/>
      </c:barChart>
      <c:lineChart>
        <c:grouping val="standard"/>
        <c:varyColors val="0"/>
        <c:ser>
          <c:idx val="2"/>
          <c:order val="1"/>
          <c:tx>
            <c:v>Number of MySuper products (RHS)</c:v>
          </c:tx>
          <c:spPr>
            <a:ln w="28575" cap="rnd">
              <a:solidFill>
                <a:srgbClr val="012168"/>
              </a:solidFill>
              <a:round/>
            </a:ln>
            <a:effectLst/>
          </c:spPr>
          <c:marker>
            <c:symbol val="none"/>
          </c:marker>
          <c:cat>
            <c:strRef>
              <c:f>'Charts data'!$D$4:$N$4</c:f>
              <c:strCache>
                <c:ptCount val="11"/>
                <c:pt idx="0">
                  <c:v>Jun 2015</c:v>
                </c:pt>
                <c:pt idx="1">
                  <c:v>Jun 2016</c:v>
                </c:pt>
                <c:pt idx="2">
                  <c:v>Jun 2017</c:v>
                </c:pt>
                <c:pt idx="3">
                  <c:v>Jun 2018</c:v>
                </c:pt>
                <c:pt idx="4">
                  <c:v>Jun 2019</c:v>
                </c:pt>
                <c:pt idx="5">
                  <c:v>Jun 2020</c:v>
                </c:pt>
                <c:pt idx="6">
                  <c:v>Jun 2021</c:v>
                </c:pt>
                <c:pt idx="7">
                  <c:v>Jun 2022</c:v>
                </c:pt>
                <c:pt idx="8">
                  <c:v>Jun 2023</c:v>
                </c:pt>
                <c:pt idx="9">
                  <c:v>Jun 2024</c:v>
                </c:pt>
                <c:pt idx="10">
                  <c:v>Jun 2025</c:v>
                </c:pt>
              </c:strCache>
            </c:strRef>
          </c:cat>
          <c:val>
            <c:numRef>
              <c:f>'Charts data'!$D$31:$N$31</c:f>
              <c:numCache>
                <c:formatCode>General</c:formatCode>
                <c:ptCount val="11"/>
                <c:pt idx="0">
                  <c:v>116</c:v>
                </c:pt>
                <c:pt idx="1">
                  <c:v>112</c:v>
                </c:pt>
                <c:pt idx="2">
                  <c:v>109</c:v>
                </c:pt>
                <c:pt idx="3">
                  <c:v>104</c:v>
                </c:pt>
                <c:pt idx="4">
                  <c:v>97</c:v>
                </c:pt>
                <c:pt idx="5">
                  <c:v>88</c:v>
                </c:pt>
                <c:pt idx="6">
                  <c:v>81</c:v>
                </c:pt>
                <c:pt idx="7">
                  <c:v>69</c:v>
                </c:pt>
                <c:pt idx="8">
                  <c:v>64</c:v>
                </c:pt>
                <c:pt idx="9">
                  <c:v>57</c:v>
                </c:pt>
                <c:pt idx="10">
                  <c:v>56</c:v>
                </c:pt>
              </c:numCache>
            </c:numRef>
          </c:val>
          <c:smooth val="0"/>
          <c:extLst>
            <c:ext xmlns:c16="http://schemas.microsoft.com/office/drawing/2014/chart" uri="{C3380CC4-5D6E-409C-BE32-E72D297353CC}">
              <c16:uniqueId val="{00000001-647F-4695-8BCF-D278DA17B5DD}"/>
            </c:ext>
          </c:extLst>
        </c:ser>
        <c:dLbls>
          <c:showLegendKey val="0"/>
          <c:showVal val="0"/>
          <c:showCatName val="0"/>
          <c:showSerName val="0"/>
          <c:showPercent val="0"/>
          <c:showBubbleSize val="0"/>
        </c:dLbls>
        <c:marker val="1"/>
        <c:smooth val="0"/>
        <c:axId val="368271448"/>
        <c:axId val="368273016"/>
      </c:lineChart>
      <c:catAx>
        <c:axId val="36826988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Courier New" panose="02070309020205020404" pitchFamily="49" charset="0"/>
              </a:defRPr>
            </a:pPr>
            <a:endParaRPr lang="en-US"/>
          </a:p>
        </c:txPr>
        <c:crossAx val="368275368"/>
        <c:crosses val="autoZero"/>
        <c:auto val="1"/>
        <c:lblAlgn val="ctr"/>
        <c:lblOffset val="100"/>
        <c:noMultiLvlLbl val="0"/>
      </c:catAx>
      <c:valAx>
        <c:axId val="368275368"/>
        <c:scaling>
          <c:orientation val="minMax"/>
          <c:min val="0"/>
        </c:scaling>
        <c:delete val="0"/>
        <c:axPos val="l"/>
        <c:majorGridlines>
          <c:spPr>
            <a:ln w="9525" cap="flat" cmpd="sng" algn="ctr">
              <a:noFill/>
              <a:round/>
            </a:ln>
            <a:effectLst/>
          </c:spPr>
        </c:majorGridlines>
        <c:title>
          <c:tx>
            <c:rich>
              <a:bodyPr rot="-54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Courier New" panose="02070309020205020404" pitchFamily="49" charset="0"/>
                  </a:defRPr>
                </a:pPr>
                <a:r>
                  <a:rPr lang="en-AU" sz="900" b="0">
                    <a:latin typeface="+mn-lt"/>
                  </a:rPr>
                  <a:t>$ billion</a:t>
                </a:r>
              </a:p>
            </c:rich>
          </c:tx>
          <c:layout>
            <c:manualLayout>
              <c:xMode val="edge"/>
              <c:yMode val="edge"/>
              <c:x val="5.0281751192024271E-2"/>
              <c:y val="0.11950258723338301"/>
            </c:manualLayout>
          </c:layout>
          <c:overlay val="0"/>
          <c:spPr>
            <a:noFill/>
            <a:ln>
              <a:noFill/>
            </a:ln>
            <a:effectLst/>
          </c:spPr>
          <c:txPr>
            <a:bodyPr rot="-54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Courier New" panose="02070309020205020404" pitchFamily="49"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Courier New" panose="02070309020205020404" pitchFamily="49" charset="0"/>
              </a:defRPr>
            </a:pPr>
            <a:endParaRPr lang="en-US"/>
          </a:p>
        </c:txPr>
        <c:crossAx val="368269880"/>
        <c:crosses val="autoZero"/>
        <c:crossBetween val="between"/>
      </c:valAx>
      <c:valAx>
        <c:axId val="368273016"/>
        <c:scaling>
          <c:orientation val="minMax"/>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Courier New" panose="02070309020205020404" pitchFamily="49" charset="0"/>
              </a:defRPr>
            </a:pPr>
            <a:endParaRPr lang="en-US"/>
          </a:p>
        </c:txPr>
        <c:crossAx val="368271448"/>
        <c:crosses val="max"/>
        <c:crossBetween val="between"/>
      </c:valAx>
      <c:catAx>
        <c:axId val="368271448"/>
        <c:scaling>
          <c:orientation val="minMax"/>
        </c:scaling>
        <c:delete val="1"/>
        <c:axPos val="b"/>
        <c:numFmt formatCode="General" sourceLinked="1"/>
        <c:majorTickMark val="out"/>
        <c:minorTickMark val="none"/>
        <c:tickLblPos val="nextTo"/>
        <c:crossAx val="3682730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Courier New" panose="02070309020205020404" pitchFamily="49"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Courier New" panose="02070309020205020404" pitchFamily="49" charset="0"/>
          <a:cs typeface="Courier New" panose="02070309020205020404" pitchFamily="49"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56692913385827"/>
          <c:y val="0.1111111111111111"/>
          <c:w val="0.72641865712731857"/>
          <c:h val="0.68531988188976378"/>
        </c:manualLayout>
      </c:layout>
      <c:barChart>
        <c:barDir val="col"/>
        <c:grouping val="stacked"/>
        <c:varyColors val="0"/>
        <c:ser>
          <c:idx val="1"/>
          <c:order val="0"/>
          <c:tx>
            <c:strRef>
              <c:f>'Charts data'!$C$60</c:f>
              <c:strCache>
                <c:ptCount val="1"/>
                <c:pt idx="0">
                  <c:v>Members' benefits</c:v>
                </c:pt>
              </c:strCache>
            </c:strRef>
          </c:tx>
          <c:spPr>
            <a:solidFill>
              <a:srgbClr val="00A9E0"/>
            </a:solidFill>
            <a:ln>
              <a:noFill/>
            </a:ln>
            <a:effectLst/>
          </c:spPr>
          <c:invertIfNegative val="0"/>
          <c:cat>
            <c:strRef>
              <c:f>'Charts data'!$D$35:$N$35</c:f>
              <c:strCache>
                <c:ptCount val="11"/>
                <c:pt idx="0">
                  <c:v>Jun 2015</c:v>
                </c:pt>
                <c:pt idx="1">
                  <c:v>Jun 2016</c:v>
                </c:pt>
                <c:pt idx="2">
                  <c:v>Jun 2017</c:v>
                </c:pt>
                <c:pt idx="3">
                  <c:v>Jun 2018</c:v>
                </c:pt>
                <c:pt idx="4">
                  <c:v>Jun 2019</c:v>
                </c:pt>
                <c:pt idx="5">
                  <c:v>Jun 2020</c:v>
                </c:pt>
                <c:pt idx="6">
                  <c:v>Jun 2021</c:v>
                </c:pt>
                <c:pt idx="7">
                  <c:v>Jun 2022</c:v>
                </c:pt>
                <c:pt idx="8">
                  <c:v>Jun 2023</c:v>
                </c:pt>
                <c:pt idx="9">
                  <c:v>Jun 2024</c:v>
                </c:pt>
                <c:pt idx="10">
                  <c:v>Jun 2025</c:v>
                </c:pt>
              </c:strCache>
            </c:strRef>
          </c:cat>
          <c:val>
            <c:numRef>
              <c:f>'Charts data'!$D$60:$N$60</c:f>
              <c:numCache>
                <c:formatCode>General</c:formatCode>
                <c:ptCount val="11"/>
                <c:pt idx="0">
                  <c:v>412</c:v>
                </c:pt>
                <c:pt idx="1">
                  <c:v>457</c:v>
                </c:pt>
                <c:pt idx="2">
                  <c:v>571</c:v>
                </c:pt>
                <c:pt idx="3">
                  <c:v>648</c:v>
                </c:pt>
                <c:pt idx="4">
                  <c:v>719</c:v>
                </c:pt>
                <c:pt idx="5">
                  <c:v>705</c:v>
                </c:pt>
                <c:pt idx="6">
                  <c:v>850</c:v>
                </c:pt>
                <c:pt idx="7">
                  <c:v>848</c:v>
                </c:pt>
                <c:pt idx="8">
                  <c:v>955</c:v>
                </c:pt>
                <c:pt idx="9">
                  <c:v>1067</c:v>
                </c:pt>
                <c:pt idx="10">
                  <c:v>1184</c:v>
                </c:pt>
              </c:numCache>
            </c:numRef>
          </c:val>
          <c:extLst>
            <c:ext xmlns:c16="http://schemas.microsoft.com/office/drawing/2014/chart" uri="{C3380CC4-5D6E-409C-BE32-E72D297353CC}">
              <c16:uniqueId val="{00000000-B96E-446C-964E-E4A43F928BE8}"/>
            </c:ext>
          </c:extLst>
        </c:ser>
        <c:dLbls>
          <c:showLegendKey val="0"/>
          <c:showVal val="0"/>
          <c:showCatName val="0"/>
          <c:showSerName val="0"/>
          <c:showPercent val="0"/>
          <c:showBubbleSize val="0"/>
        </c:dLbls>
        <c:gapWidth val="150"/>
        <c:overlap val="100"/>
        <c:axId val="368274192"/>
        <c:axId val="368273800"/>
      </c:barChart>
      <c:lineChart>
        <c:grouping val="standard"/>
        <c:varyColors val="0"/>
        <c:ser>
          <c:idx val="2"/>
          <c:order val="1"/>
          <c:tx>
            <c:strRef>
              <c:f>'Charts data'!$C$61</c:f>
              <c:strCache>
                <c:ptCount val="1"/>
                <c:pt idx="0">
                  <c:v>Number of member accounts (RHS)</c:v>
                </c:pt>
              </c:strCache>
            </c:strRef>
          </c:tx>
          <c:spPr>
            <a:ln w="28575" cap="rnd">
              <a:solidFill>
                <a:srgbClr val="012168"/>
              </a:solidFill>
              <a:round/>
            </a:ln>
            <a:effectLst/>
          </c:spPr>
          <c:marker>
            <c:symbol val="none"/>
          </c:marker>
          <c:cat>
            <c:strRef>
              <c:f>'Charts data'!$D$59:$N$59</c:f>
              <c:strCache>
                <c:ptCount val="11"/>
                <c:pt idx="0">
                  <c:v>Jun 2015</c:v>
                </c:pt>
                <c:pt idx="1">
                  <c:v>Jun 2016</c:v>
                </c:pt>
                <c:pt idx="2">
                  <c:v>Jun 2017</c:v>
                </c:pt>
                <c:pt idx="3">
                  <c:v>Jun 2018</c:v>
                </c:pt>
                <c:pt idx="4">
                  <c:v>Jun 2019</c:v>
                </c:pt>
                <c:pt idx="5">
                  <c:v>Jun 2020</c:v>
                </c:pt>
                <c:pt idx="6">
                  <c:v>Jun 2021</c:v>
                </c:pt>
                <c:pt idx="7">
                  <c:v>Jun 2022</c:v>
                </c:pt>
                <c:pt idx="8">
                  <c:v>Jun 2023</c:v>
                </c:pt>
                <c:pt idx="9">
                  <c:v>Jun 2024</c:v>
                </c:pt>
                <c:pt idx="10">
                  <c:v>Jun 2025</c:v>
                </c:pt>
              </c:strCache>
            </c:strRef>
          </c:cat>
          <c:val>
            <c:numRef>
              <c:f>'Charts data'!$D$61:$N$61</c:f>
              <c:numCache>
                <c:formatCode>General</c:formatCode>
                <c:ptCount val="11"/>
                <c:pt idx="0">
                  <c:v>14602</c:v>
                </c:pt>
                <c:pt idx="1">
                  <c:v>14954</c:v>
                </c:pt>
                <c:pt idx="2">
                  <c:v>15503</c:v>
                </c:pt>
                <c:pt idx="3">
                  <c:v>15520</c:v>
                </c:pt>
                <c:pt idx="4">
                  <c:v>15193</c:v>
                </c:pt>
                <c:pt idx="5">
                  <c:v>14555</c:v>
                </c:pt>
                <c:pt idx="6">
                  <c:v>14229</c:v>
                </c:pt>
                <c:pt idx="7">
                  <c:v>14233</c:v>
                </c:pt>
                <c:pt idx="8">
                  <c:v>14925</c:v>
                </c:pt>
                <c:pt idx="9">
                  <c:v>15397</c:v>
                </c:pt>
                <c:pt idx="10">
                  <c:v>15436</c:v>
                </c:pt>
              </c:numCache>
            </c:numRef>
          </c:val>
          <c:smooth val="0"/>
          <c:extLst>
            <c:ext xmlns:c16="http://schemas.microsoft.com/office/drawing/2014/chart" uri="{C3380CC4-5D6E-409C-BE32-E72D297353CC}">
              <c16:uniqueId val="{00000001-B96E-446C-964E-E4A43F928BE8}"/>
            </c:ext>
          </c:extLst>
        </c:ser>
        <c:dLbls>
          <c:showLegendKey val="0"/>
          <c:showVal val="0"/>
          <c:showCatName val="0"/>
          <c:showSerName val="0"/>
          <c:showPercent val="0"/>
          <c:showBubbleSize val="0"/>
        </c:dLbls>
        <c:marker val="1"/>
        <c:smooth val="0"/>
        <c:axId val="368272232"/>
        <c:axId val="368270664"/>
      </c:lineChart>
      <c:catAx>
        <c:axId val="3682741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Courier New" panose="02070309020205020404" pitchFamily="49" charset="0"/>
              </a:defRPr>
            </a:pPr>
            <a:endParaRPr lang="en-US"/>
          </a:p>
        </c:txPr>
        <c:crossAx val="368273800"/>
        <c:crosses val="autoZero"/>
        <c:auto val="1"/>
        <c:lblAlgn val="ctr"/>
        <c:lblOffset val="100"/>
        <c:noMultiLvlLbl val="0"/>
      </c:catAx>
      <c:valAx>
        <c:axId val="368273800"/>
        <c:scaling>
          <c:orientation val="minMax"/>
          <c:min val="0"/>
        </c:scaling>
        <c:delete val="0"/>
        <c:axPos val="l"/>
        <c:majorGridlines>
          <c:spPr>
            <a:ln w="9525" cap="flat" cmpd="sng" algn="ctr">
              <a:noFill/>
              <a:round/>
            </a:ln>
            <a:effectLst/>
          </c:spPr>
        </c:majorGridlines>
        <c:title>
          <c:tx>
            <c:rich>
              <a:bodyPr rot="-5400000" spcFirstLastPara="1" vertOverflow="ellipsis" vert="horz" wrap="square" anchor="t" anchorCtr="0"/>
              <a:lstStyle/>
              <a:p>
                <a:pPr>
                  <a:defRPr sz="900" b="1" i="0" u="none" strike="noStrike" kern="1200" baseline="0">
                    <a:solidFill>
                      <a:schemeClr val="tx1">
                        <a:lumMod val="65000"/>
                        <a:lumOff val="35000"/>
                      </a:schemeClr>
                    </a:solidFill>
                    <a:latin typeface="+mn-lt"/>
                    <a:ea typeface="+mn-ea"/>
                    <a:cs typeface="Courier New" panose="02070309020205020404" pitchFamily="49" charset="0"/>
                  </a:defRPr>
                </a:pPr>
                <a:r>
                  <a:rPr lang="en-AU" sz="900" b="0">
                    <a:latin typeface="+mn-lt"/>
                  </a:rPr>
                  <a:t>$ billion</a:t>
                </a:r>
              </a:p>
            </c:rich>
          </c:tx>
          <c:layout>
            <c:manualLayout>
              <c:xMode val="edge"/>
              <c:yMode val="edge"/>
              <c:x val="6.6857453629107166E-2"/>
              <c:y val="0.14498797025371829"/>
            </c:manualLayout>
          </c:layout>
          <c:overlay val="0"/>
          <c:spPr>
            <a:noFill/>
            <a:ln>
              <a:noFill/>
            </a:ln>
            <a:effectLst/>
          </c:spPr>
          <c:txPr>
            <a:bodyPr rot="-5400000" spcFirstLastPara="1" vertOverflow="ellipsis" vert="horz" wrap="square" anchor="t" anchorCtr="0"/>
            <a:lstStyle/>
            <a:p>
              <a:pPr>
                <a:defRPr sz="900" b="1" i="0" u="none" strike="noStrike" kern="1200" baseline="0">
                  <a:solidFill>
                    <a:schemeClr val="tx1">
                      <a:lumMod val="65000"/>
                      <a:lumOff val="35000"/>
                    </a:schemeClr>
                  </a:solidFill>
                  <a:latin typeface="+mn-lt"/>
                  <a:ea typeface="+mn-ea"/>
                  <a:cs typeface="Courier New" panose="02070309020205020404" pitchFamily="49"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Courier New" panose="02070309020205020404" pitchFamily="49" charset="0"/>
              </a:defRPr>
            </a:pPr>
            <a:endParaRPr lang="en-US"/>
          </a:p>
        </c:txPr>
        <c:crossAx val="368274192"/>
        <c:crosses val="autoZero"/>
        <c:crossBetween val="between"/>
      </c:valAx>
      <c:valAx>
        <c:axId val="368270664"/>
        <c:scaling>
          <c:orientation val="minMax"/>
          <c:min val="0"/>
        </c:scaling>
        <c:delete val="0"/>
        <c:axPos val="r"/>
        <c:title>
          <c:tx>
            <c:rich>
              <a:bodyPr rot="-5400000" spcFirstLastPara="1" vertOverflow="ellipsis" vert="horz" wrap="square" anchor="t" anchorCtr="0"/>
              <a:lstStyle/>
              <a:p>
                <a:pPr>
                  <a:defRPr sz="900" b="1" i="0" u="none" strike="noStrike" kern="1200" baseline="0">
                    <a:solidFill>
                      <a:schemeClr val="tx1">
                        <a:lumMod val="65000"/>
                        <a:lumOff val="35000"/>
                      </a:schemeClr>
                    </a:solidFill>
                    <a:latin typeface="+mn-lt"/>
                    <a:ea typeface="+mn-ea"/>
                    <a:cs typeface="Courier New" panose="02070309020205020404" pitchFamily="49" charset="0"/>
                  </a:defRPr>
                </a:pPr>
                <a:r>
                  <a:rPr lang="en-AU" sz="900" b="0">
                    <a:latin typeface="+mn-lt"/>
                  </a:rPr>
                  <a:t>Thousand</a:t>
                </a:r>
                <a:r>
                  <a:rPr lang="en-AU" sz="900">
                    <a:latin typeface="+mn-lt"/>
                  </a:rPr>
                  <a:t>s</a:t>
                </a:r>
              </a:p>
            </c:rich>
          </c:tx>
          <c:layout>
            <c:manualLayout>
              <c:xMode val="edge"/>
              <c:yMode val="edge"/>
              <c:x val="0.93259275023054533"/>
              <c:y val="0.14509815179352581"/>
            </c:manualLayout>
          </c:layout>
          <c:overlay val="0"/>
          <c:spPr>
            <a:noFill/>
            <a:ln>
              <a:noFill/>
            </a:ln>
            <a:effectLst/>
          </c:spPr>
          <c:txPr>
            <a:bodyPr rot="-5400000" spcFirstLastPara="1" vertOverflow="ellipsis" vert="horz" wrap="square" anchor="t" anchorCtr="0"/>
            <a:lstStyle/>
            <a:p>
              <a:pPr>
                <a:defRPr sz="900" b="1" i="0" u="none" strike="noStrike" kern="1200" baseline="0">
                  <a:solidFill>
                    <a:schemeClr val="tx1">
                      <a:lumMod val="65000"/>
                      <a:lumOff val="35000"/>
                    </a:schemeClr>
                  </a:solidFill>
                  <a:latin typeface="+mn-lt"/>
                  <a:ea typeface="+mn-ea"/>
                  <a:cs typeface="Courier New" panose="02070309020205020404" pitchFamily="49"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Courier New" panose="02070309020205020404" pitchFamily="49" charset="0"/>
              </a:defRPr>
            </a:pPr>
            <a:endParaRPr lang="en-US"/>
          </a:p>
        </c:txPr>
        <c:crossAx val="368272232"/>
        <c:crosses val="max"/>
        <c:crossBetween val="between"/>
      </c:valAx>
      <c:catAx>
        <c:axId val="368272232"/>
        <c:scaling>
          <c:orientation val="minMax"/>
        </c:scaling>
        <c:delete val="1"/>
        <c:axPos val="b"/>
        <c:numFmt formatCode="General" sourceLinked="1"/>
        <c:majorTickMark val="out"/>
        <c:minorTickMark val="none"/>
        <c:tickLblPos val="nextTo"/>
        <c:crossAx val="368270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Courier New" panose="02070309020205020404" pitchFamily="49"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Courier New" panose="02070309020205020404" pitchFamily="49" charset="0"/>
          <a:cs typeface="Courier New" panose="02070309020205020404" pitchFamily="49"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577850</xdr:colOff>
      <xdr:row>15</xdr:row>
      <xdr:rowOff>140298</xdr:rowOff>
    </xdr:to>
    <xdr:pic>
      <xdr:nvPicPr>
        <xdr:cNvPr id="4" name="Graphic 3">
          <a:extLst>
            <a:ext uri="{FF2B5EF4-FFF2-40B4-BE49-F238E27FC236}">
              <a16:creationId xmlns:a16="http://schemas.microsoft.com/office/drawing/2014/main" id="{2A3FA0BF-C18B-E181-E7D3-890637A522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57950" cy="2807298"/>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2" name="Graphic 13">
          <a:extLst>
            <a:ext uri="{FF2B5EF4-FFF2-40B4-BE49-F238E27FC236}">
              <a16:creationId xmlns:a16="http://schemas.microsoft.com/office/drawing/2014/main" id="{C1157D34-1445-0354-6035-3911EF39D7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60400" y="355601"/>
          <a:ext cx="2247900" cy="5704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47624</xdr:rowOff>
    </xdr:from>
    <xdr:to>
      <xdr:col>6</xdr:col>
      <xdr:colOff>638175</xdr:colOff>
      <xdr:row>29</xdr:row>
      <xdr:rowOff>43124</xdr:rowOff>
    </xdr:to>
    <xdr:graphicFrame macro="">
      <xdr:nvGraphicFramePr>
        <xdr:cNvPr id="2" name="Chart 1">
          <a:extLst>
            <a:ext uri="{FF2B5EF4-FFF2-40B4-BE49-F238E27FC236}">
              <a16:creationId xmlns:a16="http://schemas.microsoft.com/office/drawing/2014/main" id="{541EFE9B-410C-4AA6-8E6C-43AE41B3A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34</xdr:row>
      <xdr:rowOff>9525</xdr:rowOff>
    </xdr:from>
    <xdr:to>
      <xdr:col>6</xdr:col>
      <xdr:colOff>609600</xdr:colOff>
      <xdr:row>54</xdr:row>
      <xdr:rowOff>171450</xdr:rowOff>
    </xdr:to>
    <xdr:graphicFrame macro="">
      <xdr:nvGraphicFramePr>
        <xdr:cNvPr id="3" name="Chart 2">
          <a:extLst>
            <a:ext uri="{FF2B5EF4-FFF2-40B4-BE49-F238E27FC236}">
              <a16:creationId xmlns:a16="http://schemas.microsoft.com/office/drawing/2014/main" id="{A96AC32C-A3DD-473E-9F41-01B96FA240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xdr:row>
          <xdr:rowOff>142875</xdr:rowOff>
        </xdr:from>
        <xdr:to>
          <xdr:col>0</xdr:col>
          <xdr:colOff>0</xdr:colOff>
          <xdr:row>7</xdr:row>
          <xdr:rowOff>142875</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iris, Samanthi" refreshedDate="46001.329303240738" createdVersion="8" refreshedVersion="8" minRefreshableVersion="3" recordCount="134" xr:uid="{01DD95C5-F3C0-4C0F-AAA5-4CC518B2A37B}">
  <cacheSource type="worksheet">
    <worksheetSource name="Tab_MYS1"/>
  </cacheSource>
  <cacheFields count="16">
    <cacheField name="TABLE_ID" numFmtId="0">
      <sharedItems/>
    </cacheField>
    <cacheField name="FUNDTYPE_ALL" numFmtId="0">
      <sharedItems count="5">
        <s v="Entities with more than four/six members ^"/>
        <s v="Corporate funds"/>
        <s v="Industry funds"/>
        <s v="Public sector funds"/>
        <s v="Retail funds"/>
      </sharedItems>
    </cacheField>
    <cacheField name="LINE_ITEM" numFmtId="0">
      <sharedItems count="29">
        <s v="Number of lifecycle stages"/>
        <s v="MySuper member accounts proportion of total fund member accounts - Fund type"/>
        <s v="MySuper members' benefits proportion of total fund members' benefits"/>
        <s v="Funds' average account balance"/>
        <s v="Number of Generic MySuper products"/>
        <s v="Number of Large employer MySuper products"/>
        <s v="Number of Material goodwill MySuper products"/>
        <s v="Total number of MySuper products"/>
        <s v="Total number of MySuper products of which: with a lifecycle strategy"/>
        <s v="Total assets - Generic MySuper products"/>
        <s v="Total assets - Large employer MySuper products"/>
        <s v="Total assets - Material goodwill MySuper products"/>
        <s v="Total assets - MySuper products"/>
        <s v="Total assets - MySuper products of which: with a lifecycle strategy"/>
        <s v="Total member accounts - Generic MySuper products"/>
        <s v="Total member accounts - Large employer MySuper products"/>
        <s v="Total member accounts - Material goodwill MySuper products"/>
        <s v="Total member accounts - MySuper products"/>
        <s v="Total member accounts - MySuper products of which: with a lifecycle strategy"/>
        <s v="Total members' benefits - Generic MySuper products"/>
        <s v="Total members' benefits - Large employer MySuper products"/>
        <s v="Total members' benefits - Material goodwill MySuper products"/>
        <s v="Total members' benefits - MySuper products"/>
        <s v="Total members' benefits - MySuper products of which: with a lifecycle strategy"/>
        <s v="Average MySuper member account balance - Generic MySuper products"/>
        <s v="Average MySuper member account balance - Large employer MySuper products"/>
        <s v="Average MySuper member account balance - Material goodwill MySuper products"/>
        <s v="Average MySuper member account balance - MySuper products"/>
        <s v="Average MySuper member account balance - MySuper products of which: with a lifecycle strategy"/>
      </sharedItems>
    </cacheField>
    <cacheField name="LINE_ITEM_CODE" numFmtId="0">
      <sharedItems/>
    </cacheField>
    <cacheField name="Tab_Row_No" numFmtId="0">
      <sharedItems containsSemiMixedTypes="0" containsString="0" containsNumber="1" containsInteger="1" minValue="1" maxValue="30"/>
    </cacheField>
    <cacheField name="Jun 2015" numFmtId="0">
      <sharedItems containsString="0" containsBlank="1" containsNumber="1" minValue="0" maxValue="146468"/>
    </cacheField>
    <cacheField name="Jun 2016" numFmtId="0">
      <sharedItems containsString="0" containsBlank="1" containsNumber="1" minValue="0" maxValue="152415"/>
    </cacheField>
    <cacheField name="Jun 2017" numFmtId="0">
      <sharedItems containsString="0" containsBlank="1" containsNumber="1" minValue="0" maxValue="167953"/>
    </cacheField>
    <cacheField name="Jun 2018" numFmtId="0">
      <sharedItems containsString="0" containsBlank="1" containsNumber="1" minValue="0" maxValue="178170"/>
    </cacheField>
    <cacheField name="Jun 2019" numFmtId="0">
      <sharedItems containsString="0" containsBlank="1" containsNumber="1" minValue="0" maxValue="191047"/>
    </cacheField>
    <cacheField name="Jun 2020" numFmtId="0">
      <sharedItems containsString="0" containsBlank="1" containsNumber="1" minValue="0" maxValue="197275"/>
    </cacheField>
    <cacheField name="Jun 2021" numFmtId="0">
      <sharedItems containsString="0" containsBlank="1" containsNumber="1" minValue="0" maxValue="227445"/>
    </cacheField>
    <cacheField name="Jun 2022" numFmtId="0">
      <sharedItems containsString="0" containsBlank="1" containsNumber="1" minValue="0.18" maxValue="222770"/>
    </cacheField>
    <cacheField name="Jun 2023" numFmtId="0">
      <sharedItems containsString="0" containsBlank="1" containsNumber="1" minValue="0" maxValue="242577"/>
    </cacheField>
    <cacheField name="Jun 2024" numFmtId="0">
      <sharedItems containsString="0" containsBlank="1" containsNumber="1" minValue="0" maxValue="278256"/>
    </cacheField>
    <cacheField name="Jun 2025" numFmtId="0">
      <sharedItems containsString="0" containsBlank="1" containsNumber="1" minValue="0" maxValue="2742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4">
  <r>
    <s v="MYS1_MT4"/>
    <x v="0"/>
    <x v="0"/>
    <s v="NUMBER_OF_MYSUPER_LC_STAGES"/>
    <n v="6"/>
    <n v="208"/>
    <n v="213"/>
    <n v="231"/>
    <n v="272"/>
    <n v="320"/>
    <n v="340"/>
    <n v="346"/>
    <n v="364"/>
    <n v="343"/>
    <n v="327"/>
    <n v="337"/>
  </r>
  <r>
    <s v="MYS1_MT4"/>
    <x v="0"/>
    <x v="1"/>
    <s v="MYSUPER_PROPOR_FUND_ACCOUNTS"/>
    <n v="17"/>
    <n v="0.5"/>
    <n v="0.54"/>
    <n v="0.56999999999999995"/>
    <n v="0.57999999999999996"/>
    <n v="0.57999999999999996"/>
    <n v="0.62"/>
    <n v="0.64"/>
    <n v="0.64"/>
    <n v="0.65"/>
    <n v="0.66"/>
    <n v="0.65"/>
  </r>
  <r>
    <s v="MYS1_MT4"/>
    <x v="0"/>
    <x v="2"/>
    <s v="MYSUPER_PROPOR_FUND_BNFT"/>
    <n v="23"/>
    <n v="0.28000000000000003"/>
    <n v="0.28999999999999998"/>
    <n v="0.33"/>
    <n v="0.35"/>
    <n v="0.36"/>
    <n v="0.35"/>
    <n v="0.36"/>
    <n v="0.36"/>
    <n v="0.37"/>
    <n v="0.38"/>
    <n v="0.38"/>
  </r>
  <r>
    <s v="MYS1_MT4"/>
    <x v="0"/>
    <x v="3"/>
    <s v="AVG_MEMBER_ACCOUNT_BAL"/>
    <n v="30"/>
    <n v="51563"/>
    <n v="55843"/>
    <n v="63146"/>
    <n v="70296"/>
    <n v="76567"/>
    <n v="86903"/>
    <n v="106136"/>
    <n v="104712"/>
    <n v="111380"/>
    <n v="121188"/>
    <n v="131980"/>
  </r>
  <r>
    <s v="MYS1_MT4"/>
    <x v="0"/>
    <x v="4"/>
    <s v="NUMBER_OF_MYSUPER_PRODUCTS"/>
    <n v="1"/>
    <n v="103"/>
    <n v="99"/>
    <n v="94"/>
    <n v="89"/>
    <n v="82"/>
    <n v="74"/>
    <n v="67"/>
    <n v="55"/>
    <n v="49"/>
    <n v="45"/>
    <n v="41"/>
  </r>
  <r>
    <s v="MYS1_MT4"/>
    <x v="0"/>
    <x v="5"/>
    <s v="NUMBER_OF_MYSUPER_PRODUCTS"/>
    <n v="2"/>
    <n v="13"/>
    <n v="13"/>
    <n v="14"/>
    <n v="14"/>
    <n v="14"/>
    <n v="12"/>
    <n v="12"/>
    <n v="11"/>
    <n v="13"/>
    <n v="10"/>
    <n v="12"/>
  </r>
  <r>
    <s v="MYS1_MT4"/>
    <x v="0"/>
    <x v="6"/>
    <s v="NUMBER_OF_MYSUPER_PRODUCTS"/>
    <n v="3"/>
    <n v="0"/>
    <n v="0"/>
    <n v="1"/>
    <n v="1"/>
    <n v="1"/>
    <n v="2"/>
    <n v="2"/>
    <n v="3"/>
    <n v="2"/>
    <n v="2"/>
    <n v="3"/>
  </r>
  <r>
    <s v="MYS1_MT4"/>
    <x v="0"/>
    <x v="7"/>
    <s v="NUMBER_OF_MYSUPER_PRODUCTS"/>
    <n v="4"/>
    <n v="116"/>
    <n v="112"/>
    <n v="109"/>
    <n v="104"/>
    <n v="97"/>
    <n v="88"/>
    <n v="81"/>
    <n v="69"/>
    <n v="64"/>
    <n v="57"/>
    <n v="56"/>
  </r>
  <r>
    <s v="MYS1_MT4"/>
    <x v="0"/>
    <x v="8"/>
    <s v="NUMBER_OF_MYSUPER_PRODUCTS"/>
    <n v="5"/>
    <n v="28"/>
    <n v="29"/>
    <n v="30"/>
    <n v="33"/>
    <n v="35"/>
    <n v="33"/>
    <n v="29"/>
    <n v="29"/>
    <n v="26"/>
    <n v="25"/>
    <n v="24"/>
  </r>
  <r>
    <s v="MYS1_MT4"/>
    <x v="0"/>
    <x v="9"/>
    <s v="MYSUPER_ASSETS"/>
    <n v="7"/>
    <n v="420.1"/>
    <n v="464.8"/>
    <n v="578.20000000000005"/>
    <n v="656.3"/>
    <n v="734.4"/>
    <n v="710.9"/>
    <n v="862.3"/>
    <n v="790.1"/>
    <n v="911.6"/>
    <m/>
    <m/>
  </r>
  <r>
    <s v="MYS1_MT4"/>
    <x v="0"/>
    <x v="10"/>
    <s v="MYSUPER_ASSETS"/>
    <n v="8"/>
    <n v="6.2"/>
    <n v="7.6"/>
    <n v="10.9"/>
    <n v="14.9"/>
    <n v="12.6"/>
    <n v="11.8"/>
    <n v="18.5"/>
    <n v="17.7"/>
    <n v="17.5"/>
    <m/>
    <m/>
  </r>
  <r>
    <s v="MYS1_MT4"/>
    <x v="0"/>
    <x v="11"/>
    <s v="MYSUPER_ASSETS"/>
    <n v="9"/>
    <n v="0"/>
    <n v="0"/>
    <n v="0.4"/>
    <n v="0.5"/>
    <n v="0.5"/>
    <n v="14.3"/>
    <n v="17.8"/>
    <n v="73.400000000000006"/>
    <n v="66.3"/>
    <m/>
    <m/>
  </r>
  <r>
    <s v="MYS1_MT4"/>
    <x v="0"/>
    <x v="12"/>
    <s v="MYSUPER_ASSETS"/>
    <n v="10"/>
    <n v="426.3"/>
    <n v="472.4"/>
    <n v="589.5"/>
    <n v="671.8"/>
    <n v="747.6"/>
    <n v="737"/>
    <n v="898.8"/>
    <n v="881.1"/>
    <n v="995.48"/>
    <m/>
    <m/>
  </r>
  <r>
    <s v="MYS1_MT4"/>
    <x v="0"/>
    <x v="13"/>
    <s v="MYSUPER_ASSETS"/>
    <n v="11"/>
    <n v="128"/>
    <n v="149"/>
    <n v="200"/>
    <n v="239.3"/>
    <n v="290.8"/>
    <n v="285.39999999999998"/>
    <n v="326.3"/>
    <n v="314.89999999999998"/>
    <n v="359.9"/>
    <m/>
    <m/>
  </r>
  <r>
    <s v="MYS1_MT4"/>
    <x v="0"/>
    <x v="14"/>
    <s v="MYSUPER_MEMBER_ACCOUNTS"/>
    <n v="12"/>
    <n v="14470"/>
    <n v="14817"/>
    <n v="15321"/>
    <n v="15315"/>
    <n v="15011"/>
    <n v="14196"/>
    <n v="13826"/>
    <n v="12602"/>
    <n v="13416"/>
    <n v="13838"/>
    <n v="13845"/>
  </r>
  <r>
    <s v="MYS1_MT4"/>
    <x v="0"/>
    <x v="15"/>
    <s v="MYSUPER_MEMBER_ACCOUNTS"/>
    <n v="13"/>
    <n v="133"/>
    <n v="137"/>
    <n v="166"/>
    <n v="190"/>
    <n v="167"/>
    <n v="147"/>
    <n v="187"/>
    <n v="181"/>
    <n v="148"/>
    <n v="72"/>
    <n v="111"/>
  </r>
  <r>
    <s v="MYS1_MT4"/>
    <x v="0"/>
    <x v="16"/>
    <s v="MYSUPER_MEMBER_ACCOUNTS"/>
    <n v="14"/>
    <n v="0"/>
    <n v="0"/>
    <n v="16"/>
    <n v="15"/>
    <n v="15"/>
    <n v="211"/>
    <n v="216"/>
    <n v="1450"/>
    <n v="1361"/>
    <n v="1487"/>
    <n v="1480"/>
  </r>
  <r>
    <s v="MYS1_MT4"/>
    <x v="0"/>
    <x v="17"/>
    <s v="MYSUPER_MEMBER_ACCOUNTS"/>
    <n v="15"/>
    <n v="14602"/>
    <n v="14954"/>
    <n v="15503"/>
    <n v="15520"/>
    <n v="15193"/>
    <n v="14555"/>
    <n v="14229"/>
    <n v="14233"/>
    <n v="14925"/>
    <n v="15397"/>
    <n v="15436"/>
  </r>
  <r>
    <s v="MYS1_MT4"/>
    <x v="0"/>
    <x v="18"/>
    <s v="MYSUPER_MEMBER_ACCOUNTS"/>
    <n v="16"/>
    <n v="4454"/>
    <n v="4683"/>
    <n v="5247"/>
    <n v="5497"/>
    <n v="6071"/>
    <n v="5779"/>
    <n v="5253"/>
    <n v="4860"/>
    <n v="4997"/>
    <n v="5036"/>
    <n v="5012"/>
  </r>
  <r>
    <s v="MYS1_MT4"/>
    <x v="0"/>
    <x v="19"/>
    <s v="MYSUPER_MEMBER_BNFT"/>
    <n v="18"/>
    <n v="406"/>
    <n v="450"/>
    <n v="560"/>
    <n v="632"/>
    <n v="706"/>
    <n v="679"/>
    <n v="815"/>
    <n v="758"/>
    <n v="873"/>
    <n v="974"/>
    <n v="1076"/>
  </r>
  <r>
    <s v="MYS1_MT4"/>
    <x v="0"/>
    <x v="20"/>
    <s v="MYSUPER_MEMBER_BNFT"/>
    <n v="19"/>
    <n v="6"/>
    <n v="8"/>
    <n v="11"/>
    <n v="15"/>
    <n v="13"/>
    <n v="12"/>
    <n v="18"/>
    <n v="18"/>
    <n v="18"/>
    <n v="10"/>
    <n v="15"/>
  </r>
  <r>
    <s v="MYS1_MT4"/>
    <x v="0"/>
    <x v="21"/>
    <s v="MYSUPER_MEMBER_BNFT"/>
    <n v="20"/>
    <n v="0"/>
    <n v="0"/>
    <n v="0"/>
    <n v="0"/>
    <n v="1"/>
    <n v="14"/>
    <n v="17"/>
    <n v="72"/>
    <n v="64"/>
    <n v="84"/>
    <n v="94"/>
  </r>
  <r>
    <s v="MYS1_MT4"/>
    <x v="0"/>
    <x v="22"/>
    <s v="MYSUPER_MEMBER_BNFT"/>
    <n v="21"/>
    <n v="412"/>
    <n v="457"/>
    <n v="571"/>
    <n v="648"/>
    <n v="719"/>
    <n v="705"/>
    <n v="850"/>
    <n v="848"/>
    <n v="955"/>
    <n v="1067"/>
    <n v="1184"/>
  </r>
  <r>
    <s v="MYS1_MT4"/>
    <x v="0"/>
    <x v="23"/>
    <s v="MYSUPER_MEMBER_BNFT"/>
    <n v="22"/>
    <n v="126"/>
    <n v="147"/>
    <n v="197"/>
    <n v="233"/>
    <n v="284"/>
    <n v="281"/>
    <n v="317"/>
    <n v="312"/>
    <n v="355"/>
    <n v="401"/>
    <n v="453"/>
  </r>
  <r>
    <s v="MYS1_MT4"/>
    <x v="0"/>
    <x v="24"/>
    <s v="MYSUPER_AVG_MEMBER_ACC_BAL"/>
    <n v="24"/>
    <n v="28056"/>
    <n v="30343"/>
    <n v="36561"/>
    <n v="41274"/>
    <n v="47014"/>
    <n v="47861"/>
    <n v="58913"/>
    <n v="60141"/>
    <n v="65085"/>
    <n v="70378"/>
    <n v="77696"/>
  </r>
  <r>
    <s v="MYS1_MT4"/>
    <x v="0"/>
    <x v="25"/>
    <s v="MYSUPER_AVG_MEMBER_ACC_BAL"/>
    <n v="25"/>
    <n v="47571"/>
    <n v="55896"/>
    <n v="65523"/>
    <n v="79792"/>
    <n v="75867"/>
    <n v="80684"/>
    <n v="98600"/>
    <n v="98472"/>
    <n v="118327"/>
    <n v="134451"/>
    <n v="134865"/>
  </r>
  <r>
    <s v="MYS1_MT4"/>
    <x v="0"/>
    <x v="26"/>
    <s v="MYSUPER_AVG_MEMBER_ACC_BAL"/>
    <n v="26"/>
    <n v="0"/>
    <n v="0"/>
    <n v="27961"/>
    <n v="32483"/>
    <n v="37050"/>
    <n v="66033"/>
    <n v="80405"/>
    <n v="49591"/>
    <n v="47119"/>
    <n v="56412"/>
    <n v="63347"/>
  </r>
  <r>
    <s v="MYS1_MT4"/>
    <x v="0"/>
    <x v="27"/>
    <s v="MYSUPER_AVG_MEMBER_ACC_BAL"/>
    <n v="27"/>
    <n v="28234"/>
    <n v="30577"/>
    <n v="36862"/>
    <n v="41735"/>
    <n v="47321"/>
    <n v="48457"/>
    <n v="59762"/>
    <n v="59554"/>
    <n v="63974"/>
    <n v="69330"/>
    <n v="76729"/>
  </r>
  <r>
    <s v="MYS1_MT4"/>
    <x v="0"/>
    <x v="28"/>
    <s v="MYSUPER_AVG_MEMBER_ACC_BAL"/>
    <n v="28"/>
    <n v="28340"/>
    <n v="31394"/>
    <n v="37598"/>
    <n v="42505"/>
    <n v="46826"/>
    <n v="48647"/>
    <n v="60438"/>
    <n v="64275"/>
    <n v="71016"/>
    <n v="79609"/>
    <n v="90347"/>
  </r>
  <r>
    <s v="MYS1_FT"/>
    <x v="1"/>
    <x v="0"/>
    <s v="NUMBER_OF_MYSUPER_LC_STAGES"/>
    <n v="6"/>
    <n v="3"/>
    <n v="7"/>
    <n v="7"/>
    <n v="7"/>
    <n v="7"/>
    <n v="7"/>
    <n v="7"/>
    <n v="7"/>
    <n v="7"/>
    <n v="8"/>
    <n v="4"/>
  </r>
  <r>
    <s v="MYS1_FT"/>
    <x v="2"/>
    <x v="0"/>
    <s v="NUMBER_OF_MYSUPER_LC_STAGES"/>
    <n v="6"/>
    <n v="16"/>
    <n v="16"/>
    <n v="20"/>
    <n v="55"/>
    <n v="55"/>
    <n v="57"/>
    <n v="63"/>
    <n v="71"/>
    <n v="40"/>
    <n v="23"/>
    <n v="32"/>
  </r>
  <r>
    <s v="MYS1_FT"/>
    <x v="3"/>
    <x v="0"/>
    <s v="NUMBER_OF_MYSUPER_LC_STAGES"/>
    <n v="6"/>
    <n v="16"/>
    <n v="16"/>
    <n v="16"/>
    <n v="16"/>
    <n v="16"/>
    <n v="16"/>
    <n v="23"/>
    <n v="14"/>
    <n v="14"/>
    <n v="14"/>
    <n v="14"/>
  </r>
  <r>
    <s v="MYS1_FT"/>
    <x v="4"/>
    <x v="0"/>
    <s v="NUMBER_OF_MYSUPER_LC_STAGES"/>
    <n v="6"/>
    <n v="173"/>
    <n v="174"/>
    <n v="188"/>
    <n v="194"/>
    <n v="242"/>
    <n v="260"/>
    <n v="253"/>
    <n v="272"/>
    <n v="282"/>
    <n v="282"/>
    <n v="287"/>
  </r>
  <r>
    <s v="MYS1_FT"/>
    <x v="1"/>
    <x v="1"/>
    <s v="MYSUPER_PROPOR_FUND_ACCOUNTS"/>
    <n v="17"/>
    <n v="0.61"/>
    <n v="0.64"/>
    <n v="0.64"/>
    <n v="0.64"/>
    <n v="0.64"/>
    <n v="0.62"/>
    <n v="0.61"/>
    <n v="0.61"/>
    <n v="0.59"/>
    <n v="0.54"/>
    <n v="0.56999999999999995"/>
  </r>
  <r>
    <s v="MYS1_FT"/>
    <x v="2"/>
    <x v="1"/>
    <s v="MYSUPER_PROPOR_FUND_ACCOUNTS"/>
    <n v="17"/>
    <n v="0.86"/>
    <n v="0.88"/>
    <n v="0.87"/>
    <n v="0.87"/>
    <n v="0.86"/>
    <n v="0.84"/>
    <n v="0.84"/>
    <n v="0.84"/>
    <n v="0.83"/>
    <n v="0.84"/>
    <n v="0.83"/>
  </r>
  <r>
    <s v="MYS1_FT"/>
    <x v="3"/>
    <x v="1"/>
    <s v="MYSUPER_PROPOR_FUND_ACCOUNTS"/>
    <n v="17"/>
    <n v="0.47"/>
    <n v="0.47"/>
    <n v="0.47"/>
    <n v="0.49"/>
    <n v="0.47"/>
    <n v="0.46"/>
    <n v="0.46"/>
    <n v="0.41"/>
    <n v="0.42"/>
    <n v="0.43"/>
    <n v="0.42"/>
  </r>
  <r>
    <s v="MYS1_FT"/>
    <x v="4"/>
    <x v="1"/>
    <s v="MYSUPER_PROPOR_FUND_ACCOUNTS"/>
    <n v="17"/>
    <n v="0.22"/>
    <n v="0.26"/>
    <n v="0.32"/>
    <n v="0.32"/>
    <n v="0.32"/>
    <n v="0.4"/>
    <n v="0.42"/>
    <n v="0.36"/>
    <n v="0.36"/>
    <n v="0.37"/>
    <n v="0.37"/>
  </r>
  <r>
    <s v="MYS1_FT"/>
    <x v="1"/>
    <x v="2"/>
    <s v="MYSUPER_PROPOR_FUND_BNFT"/>
    <n v="23"/>
    <n v="0.33"/>
    <n v="0.35"/>
    <n v="0.37"/>
    <n v="0.36"/>
    <n v="0.36"/>
    <n v="0.36"/>
    <n v="0.36"/>
    <n v="0.35"/>
    <n v="0.34"/>
    <n v="0.31"/>
    <n v="0.35"/>
  </r>
  <r>
    <s v="MYS1_FT"/>
    <x v="2"/>
    <x v="2"/>
    <s v="MYSUPER_PROPOR_FUND_BNFT"/>
    <n v="23"/>
    <n v="0.66"/>
    <n v="0.66"/>
    <n v="0.66"/>
    <n v="0.65"/>
    <n v="0.64"/>
    <n v="0.61"/>
    <n v="0.61"/>
    <n v="0.57999999999999996"/>
    <n v="0.59"/>
    <n v="0.57999999999999996"/>
    <n v="0.56999999999999995"/>
  </r>
  <r>
    <s v="MYS1_FT"/>
    <x v="3"/>
    <x v="2"/>
    <s v="MYSUPER_PROPOR_FUND_BNFT"/>
    <n v="23"/>
    <n v="0.18"/>
    <n v="0.18"/>
    <n v="0.19"/>
    <n v="0.21"/>
    <n v="0.21"/>
    <n v="0.21"/>
    <n v="0.22"/>
    <n v="0.18"/>
    <n v="0.19"/>
    <n v="0.2"/>
    <n v="0.21"/>
  </r>
  <r>
    <s v="MYS1_FT"/>
    <x v="4"/>
    <x v="2"/>
    <s v="MYSUPER_PROPOR_FUND_BNFT"/>
    <n v="23"/>
    <n v="7.0000000000000007E-2"/>
    <n v="0.1"/>
    <n v="0.18"/>
    <n v="0.19"/>
    <n v="0.2"/>
    <n v="0.2"/>
    <n v="0.2"/>
    <n v="0.2"/>
    <n v="0.2"/>
    <n v="0.2"/>
    <n v="0.2"/>
  </r>
  <r>
    <s v="MYS1_FT"/>
    <x v="1"/>
    <x v="3"/>
    <s v="AVG_MEMBER_ACCOUNT_BAL"/>
    <n v="30"/>
    <n v="146468"/>
    <n v="152415"/>
    <n v="167953"/>
    <n v="178170"/>
    <n v="191047"/>
    <n v="197275"/>
    <n v="227445"/>
    <n v="222770"/>
    <n v="242577"/>
    <n v="278256"/>
    <n v="274219"/>
  </r>
  <r>
    <s v="MYS1_FT"/>
    <x v="2"/>
    <x v="3"/>
    <s v="AVG_MEMBER_ACCOUNT_BAL"/>
    <n v="30"/>
    <n v="35786"/>
    <n v="39432"/>
    <n v="45864"/>
    <n v="51838"/>
    <n v="59534"/>
    <n v="61795"/>
    <n v="75397"/>
    <n v="80121"/>
    <n v="84725"/>
    <n v="92386"/>
    <n v="102061"/>
  </r>
  <r>
    <s v="MYS1_FT"/>
    <x v="3"/>
    <x v="3"/>
    <s v="AVG_MEMBER_ACCOUNT_BAL"/>
    <n v="30"/>
    <n v="143357"/>
    <n v="150091"/>
    <n v="161957"/>
    <n v="173127"/>
    <n v="185529"/>
    <n v="192723"/>
    <n v="213262"/>
    <n v="219405"/>
    <n v="224493"/>
    <n v="237417"/>
    <n v="245467"/>
  </r>
  <r>
    <s v="MYS1_FT"/>
    <x v="4"/>
    <x v="3"/>
    <s v="AVG_MEMBER_ACCOUNT_BAL"/>
    <n v="30"/>
    <n v="38619"/>
    <n v="41668"/>
    <n v="47343"/>
    <n v="54111"/>
    <n v="55727"/>
    <n v="72112"/>
    <n v="97384"/>
    <n v="96007"/>
    <n v="108280"/>
    <n v="124276"/>
    <n v="140313"/>
  </r>
  <r>
    <s v="MYS1_FT"/>
    <x v="1"/>
    <x v="4"/>
    <s v="NUMBER_OF_MYSUPER_PRODUCTS"/>
    <n v="1"/>
    <n v="16"/>
    <n v="15"/>
    <n v="14"/>
    <n v="12"/>
    <n v="11"/>
    <n v="10"/>
    <n v="8"/>
    <n v="7"/>
    <n v="5"/>
    <n v="4"/>
    <n v="2"/>
  </r>
  <r>
    <s v="MYS1_FT"/>
    <x v="2"/>
    <x v="4"/>
    <s v="NUMBER_OF_MYSUPER_PRODUCTS"/>
    <n v="1"/>
    <n v="42"/>
    <n v="41"/>
    <n v="40"/>
    <n v="38"/>
    <n v="34"/>
    <n v="33"/>
    <n v="31"/>
    <n v="24"/>
    <n v="22"/>
    <n v="21"/>
    <n v="20"/>
  </r>
  <r>
    <s v="MYS1_FT"/>
    <x v="3"/>
    <x v="4"/>
    <s v="NUMBER_OF_MYSUPER_PRODUCTS"/>
    <n v="1"/>
    <n v="10"/>
    <n v="10"/>
    <n v="12"/>
    <n v="12"/>
    <n v="12"/>
    <n v="11"/>
    <n v="10"/>
    <n v="8"/>
    <n v="7"/>
    <n v="6"/>
    <n v="5"/>
  </r>
  <r>
    <s v="MYS1_FT"/>
    <x v="4"/>
    <x v="4"/>
    <s v="NUMBER_OF_MYSUPER_PRODUCTS"/>
    <n v="1"/>
    <n v="35"/>
    <n v="33"/>
    <n v="28"/>
    <n v="27"/>
    <n v="25"/>
    <n v="20"/>
    <n v="18"/>
    <n v="16"/>
    <n v="15"/>
    <n v="14"/>
    <n v="14"/>
  </r>
  <r>
    <s v="MYS1_FT"/>
    <x v="2"/>
    <x v="5"/>
    <s v="NUMBER_OF_MYSUPER_PRODUCTS"/>
    <n v="2"/>
    <n v="2"/>
    <n v="2"/>
    <n v="2"/>
    <n v="1"/>
    <n v="0"/>
    <n v="0"/>
    <n v="1"/>
    <n v="1"/>
    <n v="2"/>
    <n v="1"/>
    <n v="2"/>
  </r>
  <r>
    <s v="MYS1_FT"/>
    <x v="3"/>
    <x v="5"/>
    <s v="NUMBER_OF_MYSUPER_PRODUCTS"/>
    <n v="2"/>
    <m/>
    <m/>
    <m/>
    <m/>
    <m/>
    <m/>
    <m/>
    <m/>
    <m/>
    <m/>
    <n v="1"/>
  </r>
  <r>
    <s v="MYS1_FT"/>
    <x v="4"/>
    <x v="5"/>
    <s v="NUMBER_OF_MYSUPER_PRODUCTS"/>
    <n v="2"/>
    <n v="11"/>
    <n v="11"/>
    <n v="12"/>
    <n v="13"/>
    <n v="14"/>
    <n v="12"/>
    <n v="11"/>
    <n v="10"/>
    <n v="11"/>
    <n v="9"/>
    <n v="9"/>
  </r>
  <r>
    <s v="MYS1_FT"/>
    <x v="2"/>
    <x v="6"/>
    <s v="NUMBER_OF_MYSUPER_PRODUCTS"/>
    <n v="3"/>
    <n v="0"/>
    <n v="0"/>
    <n v="0"/>
    <n v="0"/>
    <n v="0"/>
    <n v="0"/>
    <n v="0"/>
    <n v="1"/>
    <n v="1"/>
    <n v="1"/>
    <n v="1"/>
  </r>
  <r>
    <s v="MYS1_FT"/>
    <x v="3"/>
    <x v="6"/>
    <s v="NUMBER_OF_MYSUPER_PRODUCTS"/>
    <n v="3"/>
    <n v="0"/>
    <n v="0"/>
    <n v="0"/>
    <n v="0"/>
    <n v="0"/>
    <n v="1"/>
    <n v="1"/>
    <n v="1"/>
    <n v="0"/>
    <n v="0"/>
    <n v="1"/>
  </r>
  <r>
    <s v="MYS1_FT"/>
    <x v="4"/>
    <x v="6"/>
    <s v="NUMBER_OF_MYSUPER_PRODUCTS"/>
    <n v="3"/>
    <n v="0"/>
    <n v="0"/>
    <n v="1"/>
    <n v="1"/>
    <n v="1"/>
    <n v="1"/>
    <n v="1"/>
    <n v="1"/>
    <n v="1"/>
    <n v="1"/>
    <n v="1"/>
  </r>
  <r>
    <s v="MYS1_FT"/>
    <x v="1"/>
    <x v="7"/>
    <s v="NUMBER_OF_MYSUPER_PRODUCTS"/>
    <n v="4"/>
    <n v="16"/>
    <n v="15"/>
    <n v="14"/>
    <n v="12"/>
    <n v="11"/>
    <n v="10"/>
    <n v="8"/>
    <n v="7"/>
    <n v="5"/>
    <n v="4"/>
    <n v="2"/>
  </r>
  <r>
    <s v="MYS1_FT"/>
    <x v="2"/>
    <x v="7"/>
    <s v="NUMBER_OF_MYSUPER_PRODUCTS"/>
    <n v="4"/>
    <n v="44"/>
    <n v="43"/>
    <n v="42"/>
    <n v="39"/>
    <n v="34"/>
    <n v="33"/>
    <n v="32"/>
    <n v="26"/>
    <n v="25"/>
    <n v="23"/>
    <n v="23"/>
  </r>
  <r>
    <s v="MYS1_FT"/>
    <x v="3"/>
    <x v="7"/>
    <s v="NUMBER_OF_MYSUPER_PRODUCTS"/>
    <n v="4"/>
    <n v="10"/>
    <n v="10"/>
    <n v="12"/>
    <n v="12"/>
    <n v="12"/>
    <n v="12"/>
    <n v="11"/>
    <n v="9"/>
    <n v="7"/>
    <n v="6"/>
    <n v="7"/>
  </r>
  <r>
    <s v="MYS1_FT"/>
    <x v="4"/>
    <x v="7"/>
    <s v="NUMBER_OF_MYSUPER_PRODUCTS"/>
    <n v="4"/>
    <n v="46"/>
    <n v="44"/>
    <n v="41"/>
    <n v="41"/>
    <n v="40"/>
    <n v="33"/>
    <n v="30"/>
    <n v="27"/>
    <n v="27"/>
    <n v="24"/>
    <n v="24"/>
  </r>
  <r>
    <s v="MYS1_FT"/>
    <x v="1"/>
    <x v="8"/>
    <s v="NUMBER_OF_MYSUPER_PRODUCTS"/>
    <n v="5"/>
    <n v="1"/>
    <n v="2"/>
    <n v="2"/>
    <n v="2"/>
    <n v="2"/>
    <n v="2"/>
    <n v="2"/>
    <n v="2"/>
    <n v="2"/>
    <n v="2"/>
    <n v="1"/>
  </r>
  <r>
    <s v="MYS1_FT"/>
    <x v="2"/>
    <x v="8"/>
    <s v="NUMBER_OF_MYSUPER_PRODUCTS"/>
    <n v="5"/>
    <n v="2"/>
    <n v="2"/>
    <n v="3"/>
    <n v="5"/>
    <n v="5"/>
    <n v="6"/>
    <n v="4"/>
    <n v="5"/>
    <n v="4"/>
    <n v="3"/>
    <n v="3"/>
  </r>
  <r>
    <s v="MYS1_FT"/>
    <x v="3"/>
    <x v="8"/>
    <s v="NUMBER_OF_MYSUPER_PRODUCTS"/>
    <n v="5"/>
    <n v="4"/>
    <n v="4"/>
    <n v="4"/>
    <n v="4"/>
    <n v="4"/>
    <n v="4"/>
    <n v="3"/>
    <n v="2"/>
    <n v="2"/>
    <n v="2"/>
    <n v="2"/>
  </r>
  <r>
    <s v="MYS1_FT"/>
    <x v="4"/>
    <x v="8"/>
    <s v="NUMBER_OF_MYSUPER_PRODUCTS"/>
    <n v="5"/>
    <n v="21"/>
    <n v="21"/>
    <n v="21"/>
    <n v="22"/>
    <n v="24"/>
    <n v="21"/>
    <n v="20"/>
    <n v="20"/>
    <n v="18"/>
    <n v="18"/>
    <n v="18"/>
  </r>
  <r>
    <s v="MYS1_FT"/>
    <x v="1"/>
    <x v="9"/>
    <s v="MYSUPER_ASSETS"/>
    <n v="7"/>
    <n v="17"/>
    <n v="19.2"/>
    <n v="21.3"/>
    <n v="19.899999999999999"/>
    <n v="20.8"/>
    <n v="20.3"/>
    <n v="21.2"/>
    <n v="19.600000000000001"/>
    <n v="19"/>
    <m/>
    <m/>
  </r>
  <r>
    <s v="MYS1_FT"/>
    <x v="2"/>
    <x v="9"/>
    <s v="MYSUPER_ASSETS"/>
    <n v="7"/>
    <n v="278.10000000000002"/>
    <n v="295.2"/>
    <n v="347.5"/>
    <n v="400.8"/>
    <n v="458.2"/>
    <n v="457.3"/>
    <n v="563.4"/>
    <n v="555.9"/>
    <n v="633.1"/>
    <m/>
    <m/>
  </r>
  <r>
    <s v="MYS1_FT"/>
    <x v="3"/>
    <x v="9"/>
    <s v="MYSUPER_ASSETS"/>
    <n v="7"/>
    <n v="92.3"/>
    <n v="98.6"/>
    <n v="114.3"/>
    <n v="130.30000000000001"/>
    <n v="145.6"/>
    <n v="131"/>
    <n v="155.80000000000001"/>
    <n v="100.3"/>
    <n v="131.80000000000001"/>
    <m/>
    <m/>
  </r>
  <r>
    <s v="MYS1_FT"/>
    <x v="4"/>
    <x v="9"/>
    <s v="MYSUPER_ASSETS"/>
    <n v="7"/>
    <n v="32.799999999999997"/>
    <n v="51.7"/>
    <n v="95.1"/>
    <n v="105.3"/>
    <n v="109.8"/>
    <n v="102.3"/>
    <n v="122"/>
    <n v="114.3"/>
    <n v="127.6"/>
    <m/>
    <m/>
  </r>
  <r>
    <s v="MYS1_FT"/>
    <x v="2"/>
    <x v="10"/>
    <s v="MYSUPER_ASSETS"/>
    <n v="8"/>
    <n v="0.7"/>
    <n v="0.7"/>
    <n v="0.6"/>
    <n v="3.1"/>
    <n v="0"/>
    <n v="0"/>
    <n v="4.5999999999999996"/>
    <n v="4.8"/>
    <n v="6.5"/>
    <m/>
    <m/>
  </r>
  <r>
    <s v="MYS1_FT"/>
    <x v="4"/>
    <x v="10"/>
    <s v="MYSUPER_ASSETS"/>
    <n v="8"/>
    <n v="5.5"/>
    <n v="7"/>
    <n v="10.199999999999999"/>
    <n v="11.8"/>
    <n v="12.6"/>
    <n v="11.8"/>
    <n v="13.9"/>
    <n v="12.9"/>
    <n v="11"/>
    <m/>
    <m/>
  </r>
  <r>
    <s v="MYS1_FT"/>
    <x v="2"/>
    <x v="11"/>
    <s v="MYSUPER_ASSETS"/>
    <n v="9"/>
    <n v="0"/>
    <n v="0"/>
    <n v="0"/>
    <n v="0"/>
    <n v="0"/>
    <n v="0"/>
    <n v="0"/>
    <n v="56"/>
    <n v="65.5"/>
    <m/>
    <m/>
  </r>
  <r>
    <s v="MYS1_FT"/>
    <x v="3"/>
    <x v="11"/>
    <s v="MYSUPER_ASSETS"/>
    <n v="9"/>
    <n v="0"/>
    <n v="0"/>
    <n v="0"/>
    <n v="0"/>
    <n v="0"/>
    <n v="13.8"/>
    <n v="17.100000000000001"/>
    <n v="16.8"/>
    <n v="0"/>
    <m/>
    <m/>
  </r>
  <r>
    <s v="MYS1_FT"/>
    <x v="4"/>
    <x v="11"/>
    <s v="MYSUPER_ASSETS"/>
    <n v="9"/>
    <n v="0"/>
    <n v="0"/>
    <n v="0.4"/>
    <n v="0.5"/>
    <n v="0.5"/>
    <n v="0.5"/>
    <n v="0.6"/>
    <n v="0.6"/>
    <n v="0.8"/>
    <m/>
    <m/>
  </r>
  <r>
    <s v="MYS1_FT"/>
    <x v="1"/>
    <x v="12"/>
    <s v="MYSUPER_ASSETS"/>
    <n v="10"/>
    <n v="17"/>
    <n v="19.2"/>
    <n v="21.3"/>
    <n v="19.899999999999999"/>
    <n v="20.8"/>
    <n v="20.3"/>
    <n v="21.290590000000002"/>
    <n v="19.39162"/>
    <n v="19.14386"/>
    <m/>
    <m/>
  </r>
  <r>
    <s v="MYS1_FT"/>
    <x v="2"/>
    <x v="12"/>
    <s v="MYSUPER_ASSETS"/>
    <n v="10"/>
    <n v="278.7"/>
    <n v="295.8"/>
    <n v="348.1"/>
    <n v="404"/>
    <n v="458.2"/>
    <n v="457.3"/>
    <n v="568.10200999999984"/>
    <n v="616.67507000000012"/>
    <n v="705.07749999999999"/>
    <m/>
    <m/>
  </r>
  <r>
    <s v="MYS1_FT"/>
    <x v="3"/>
    <x v="12"/>
    <s v="MYSUPER_ASSETS"/>
    <n v="10"/>
    <n v="92.3"/>
    <n v="98.6"/>
    <n v="114.3"/>
    <n v="130.30000000000001"/>
    <n v="145.6"/>
    <n v="144.80000000000001"/>
    <n v="172.90831"/>
    <n v="117.10428"/>
    <n v="131.83203"/>
    <m/>
    <m/>
  </r>
  <r>
    <s v="MYS1_FT"/>
    <x v="4"/>
    <x v="12"/>
    <s v="MYSUPER_ASSETS"/>
    <n v="10"/>
    <n v="38.299999999999997"/>
    <n v="58.7"/>
    <n v="105.7"/>
    <n v="117.6"/>
    <n v="123"/>
    <n v="114.6"/>
    <n v="136.51312999999999"/>
    <n v="127.90141000000001"/>
    <n v="139.42731000000001"/>
    <m/>
    <m/>
  </r>
  <r>
    <s v="MYS1_FT"/>
    <x v="1"/>
    <x v="13"/>
    <s v="MYSUPER_ASSETS"/>
    <n v="11"/>
    <n v="5"/>
    <n v="6.6"/>
    <n v="7.3"/>
    <n v="8"/>
    <n v="8.5"/>
    <n v="7.9"/>
    <n v="9.4"/>
    <n v="9"/>
    <n v="9.8000000000000007"/>
    <m/>
    <m/>
  </r>
  <r>
    <s v="MYS1_FT"/>
    <x v="2"/>
    <x v="13"/>
    <s v="MYSUPER_ASSETS"/>
    <n v="11"/>
    <n v="27.2"/>
    <n v="28.6"/>
    <n v="38.1"/>
    <n v="57"/>
    <n v="65.099999999999994"/>
    <n v="64.599999999999994"/>
    <n v="70.900000000000006"/>
    <n v="123.7"/>
    <n v="133.69999999999999"/>
    <m/>
    <m/>
  </r>
  <r>
    <s v="MYS1_FT"/>
    <x v="3"/>
    <x v="13"/>
    <s v="MYSUPER_ASSETS"/>
    <n v="11"/>
    <n v="71.7"/>
    <n v="76.599999999999994"/>
    <n v="87.3"/>
    <n v="99.1"/>
    <n v="110.7"/>
    <n v="109.4"/>
    <n v="122.5"/>
    <n v="66.7"/>
    <n v="92.5"/>
    <m/>
    <m/>
  </r>
  <r>
    <s v="MYS1_FT"/>
    <x v="4"/>
    <x v="13"/>
    <s v="MYSUPER_ASSETS"/>
    <n v="11"/>
    <n v="23.7"/>
    <n v="37.299999999999997"/>
    <n v="67.3"/>
    <n v="75.2"/>
    <n v="106.6"/>
    <n v="103.4"/>
    <n v="123.4"/>
    <n v="115.6"/>
    <n v="123.8"/>
    <m/>
    <m/>
  </r>
  <r>
    <s v="MYS1_FT"/>
    <x v="1"/>
    <x v="14"/>
    <s v="MYSUPER_MEMBER_ACCOUNTS"/>
    <n v="12"/>
    <n v="211"/>
    <n v="216"/>
    <n v="211"/>
    <n v="187"/>
    <n v="182"/>
    <n v="172"/>
    <n v="153"/>
    <n v="148"/>
    <n v="131"/>
    <n v="85"/>
    <n v="72"/>
  </r>
  <r>
    <s v="MYS1_FT"/>
    <x v="2"/>
    <x v="14"/>
    <s v="MYSUPER_MEMBER_ACCOUNTS"/>
    <n v="12"/>
    <n v="9739"/>
    <n v="9749"/>
    <n v="9741"/>
    <n v="9890"/>
    <n v="9735"/>
    <n v="9495"/>
    <n v="9485"/>
    <n v="9181"/>
    <n v="9804"/>
    <n v="10302"/>
    <n v="10452"/>
  </r>
  <r>
    <s v="MYS1_FT"/>
    <x v="3"/>
    <x v="14"/>
    <s v="MYSUPER_MEMBER_ACCOUNTS"/>
    <n v="12"/>
    <n v="1656"/>
    <n v="1652"/>
    <n v="1666"/>
    <n v="1719"/>
    <n v="1699"/>
    <n v="1437"/>
    <n v="1440"/>
    <n v="1011"/>
    <n v="1302"/>
    <n v="1334"/>
    <n v="1292"/>
  </r>
  <r>
    <s v="MYS1_FT"/>
    <x v="4"/>
    <x v="14"/>
    <s v="MYSUPER_MEMBER_ACCOUNTS"/>
    <n v="12"/>
    <n v="2864"/>
    <n v="3200"/>
    <n v="3703"/>
    <n v="3519"/>
    <n v="3395"/>
    <n v="3092"/>
    <n v="2747"/>
    <n v="2262"/>
    <n v="2179"/>
    <n v="2117"/>
    <n v="2029"/>
  </r>
  <r>
    <s v="MYS1_FT"/>
    <x v="2"/>
    <x v="15"/>
    <s v="MYSUPER_MEMBER_ACCOUNTS"/>
    <n v="13"/>
    <n v="5"/>
    <n v="5"/>
    <n v="4"/>
    <n v="22"/>
    <n v="0"/>
    <n v="0"/>
    <n v="46"/>
    <n v="48"/>
    <n v="60"/>
    <n v="12"/>
    <n v="0"/>
  </r>
  <r>
    <s v="MYS1_FT"/>
    <x v="3"/>
    <x v="15"/>
    <s v="MYSUPER_MEMBER_ACCOUNTS"/>
    <n v="13"/>
    <m/>
    <m/>
    <m/>
    <m/>
    <m/>
    <m/>
    <m/>
    <m/>
    <m/>
    <m/>
    <n v="52"/>
  </r>
  <r>
    <s v="MYS1_FT"/>
    <x v="4"/>
    <x v="15"/>
    <s v="MYSUPER_MEMBER_ACCOUNTS"/>
    <n v="13"/>
    <n v="127"/>
    <n v="132"/>
    <n v="162"/>
    <n v="168"/>
    <n v="167"/>
    <n v="147"/>
    <n v="141"/>
    <n v="133"/>
    <n v="88"/>
    <n v="61"/>
    <n v="58"/>
  </r>
  <r>
    <s v="MYS1_FT"/>
    <x v="2"/>
    <x v="16"/>
    <s v="MYSUPER_MEMBER_ACCOUNTS"/>
    <n v="14"/>
    <n v="0"/>
    <n v="0"/>
    <n v="0"/>
    <n v="0"/>
    <n v="0"/>
    <n v="0"/>
    <n v="0"/>
    <n v="1236"/>
    <n v="1325"/>
    <n v="1438"/>
    <n v="1392"/>
  </r>
  <r>
    <s v="MYS1_FT"/>
    <x v="3"/>
    <x v="16"/>
    <s v="MYSUPER_MEMBER_ACCOUNTS"/>
    <n v="14"/>
    <n v="0"/>
    <n v="0"/>
    <n v="0"/>
    <n v="0"/>
    <n v="0"/>
    <n v="198"/>
    <n v="205"/>
    <n v="203"/>
    <n v="0"/>
    <n v="0"/>
    <n v="0"/>
  </r>
  <r>
    <s v="MYS1_FT"/>
    <x v="4"/>
    <x v="16"/>
    <s v="MYSUPER_MEMBER_ACCOUNTS"/>
    <n v="14"/>
    <n v="0"/>
    <n v="0"/>
    <n v="16"/>
    <n v="15"/>
    <n v="15"/>
    <n v="13"/>
    <n v="11"/>
    <n v="12"/>
    <n v="36"/>
    <n v="50"/>
    <n v="88"/>
  </r>
  <r>
    <s v="MYS1_FT"/>
    <x v="1"/>
    <x v="17"/>
    <s v="MYSUPER_MEMBER_ACCOUNTS"/>
    <n v="15"/>
    <n v="211"/>
    <n v="216"/>
    <n v="211"/>
    <n v="187"/>
    <n v="182"/>
    <n v="172"/>
    <n v="153"/>
    <n v="148"/>
    <n v="131"/>
    <n v="85"/>
    <n v="72"/>
  </r>
  <r>
    <s v="MYS1_FT"/>
    <x v="2"/>
    <x v="17"/>
    <s v="MYSUPER_MEMBER_ACCOUNTS"/>
    <n v="15"/>
    <n v="9744"/>
    <n v="9754"/>
    <n v="9746"/>
    <n v="9912"/>
    <n v="9735"/>
    <n v="9495"/>
    <n v="9532"/>
    <n v="10465"/>
    <n v="11189"/>
    <n v="11751"/>
    <n v="11844"/>
  </r>
  <r>
    <s v="MYS1_FT"/>
    <x v="3"/>
    <x v="17"/>
    <s v="MYSUPER_MEMBER_ACCOUNTS"/>
    <n v="15"/>
    <n v="1656"/>
    <n v="1652"/>
    <n v="1666"/>
    <n v="1719"/>
    <n v="1699"/>
    <n v="1635"/>
    <n v="1645"/>
    <n v="1214"/>
    <n v="1302"/>
    <n v="1334"/>
    <n v="1344"/>
  </r>
  <r>
    <s v="MYS1_FT"/>
    <x v="4"/>
    <x v="17"/>
    <s v="MYSUPER_MEMBER_ACCOUNTS"/>
    <n v="15"/>
    <n v="2991"/>
    <n v="3332"/>
    <n v="3881"/>
    <n v="3702"/>
    <n v="3577"/>
    <n v="3252"/>
    <n v="2899"/>
    <n v="2407"/>
    <n v="2303"/>
    <n v="2227"/>
    <n v="2175"/>
  </r>
  <r>
    <s v="MYS1_FT"/>
    <x v="1"/>
    <x v="18"/>
    <s v="MYSUPER_MEMBER_ACCOUNTS"/>
    <n v="16"/>
    <n v="69"/>
    <n v="72"/>
    <n v="72"/>
    <n v="71"/>
    <n v="69"/>
    <n v="64"/>
    <n v="62"/>
    <n v="62"/>
    <n v="63"/>
    <n v="66"/>
    <n v="56"/>
  </r>
  <r>
    <s v="MYS1_FT"/>
    <x v="2"/>
    <x v="18"/>
    <s v="MYSUPER_MEMBER_ACCOUNTS"/>
    <n v="16"/>
    <n v="944"/>
    <n v="959"/>
    <n v="1107"/>
    <n v="1506"/>
    <n v="1640"/>
    <n v="1525"/>
    <n v="1356"/>
    <n v="1916"/>
    <n v="1944"/>
    <n v="1998"/>
    <n v="2023"/>
  </r>
  <r>
    <s v="MYS1_FT"/>
    <x v="3"/>
    <x v="18"/>
    <s v="MYSUPER_MEMBER_ACCOUNTS"/>
    <n v="16"/>
    <n v="1209"/>
    <n v="1211"/>
    <n v="1218"/>
    <n v="1239"/>
    <n v="1220"/>
    <n v="1171"/>
    <n v="1147"/>
    <n v="688"/>
    <n v="928"/>
    <n v="955"/>
    <n v="957"/>
  </r>
  <r>
    <s v="MYS1_FT"/>
    <x v="4"/>
    <x v="18"/>
    <s v="MYSUPER_MEMBER_ACCOUNTS"/>
    <n v="16"/>
    <n v="2233"/>
    <n v="2441"/>
    <n v="2850"/>
    <n v="2680"/>
    <n v="3142"/>
    <n v="3019"/>
    <n v="2687"/>
    <n v="2194"/>
    <n v="2062"/>
    <n v="2017"/>
    <n v="1975"/>
  </r>
  <r>
    <s v="MYS1_FT"/>
    <x v="1"/>
    <x v="19"/>
    <s v="MYSUPER_MEMBER_BNFT"/>
    <n v="18"/>
    <n v="17"/>
    <n v="18"/>
    <n v="20"/>
    <n v="19"/>
    <n v="20"/>
    <n v="20"/>
    <n v="20"/>
    <n v="19"/>
    <n v="18"/>
    <n v="13"/>
    <n v="12"/>
  </r>
  <r>
    <s v="MYS1_FT"/>
    <x v="2"/>
    <x v="19"/>
    <s v="MYSUPER_MEMBER_BNFT"/>
    <n v="18"/>
    <n v="268"/>
    <n v="286"/>
    <n v="335"/>
    <n v="383"/>
    <n v="434"/>
    <n v="427"/>
    <n v="522"/>
    <n v="525"/>
    <n v="598"/>
    <n v="673"/>
    <n v="746"/>
  </r>
  <r>
    <s v="MYS1_FT"/>
    <x v="3"/>
    <x v="19"/>
    <s v="MYSUPER_MEMBER_BNFT"/>
    <n v="18"/>
    <n v="91"/>
    <n v="97"/>
    <n v="112"/>
    <n v="128"/>
    <n v="143"/>
    <n v="131"/>
    <n v="152"/>
    <n v="99"/>
    <n v="130"/>
    <n v="145"/>
    <n v="156"/>
  </r>
  <r>
    <s v="MYS1_FT"/>
    <x v="4"/>
    <x v="19"/>
    <s v="MYSUPER_MEMBER_BNFT"/>
    <n v="18"/>
    <n v="31"/>
    <n v="49"/>
    <n v="92"/>
    <n v="102"/>
    <n v="109"/>
    <n v="102"/>
    <n v="120"/>
    <n v="115"/>
    <n v="127"/>
    <n v="143"/>
    <n v="161"/>
  </r>
  <r>
    <s v="MYS1_FT"/>
    <x v="2"/>
    <x v="20"/>
    <s v="MYSUPER_MEMBER_BNFT"/>
    <n v="19"/>
    <n v="1"/>
    <n v="1"/>
    <n v="1"/>
    <n v="3"/>
    <n v="0"/>
    <n v="0"/>
    <n v="5"/>
    <n v="5"/>
    <n v="6"/>
    <n v="1"/>
    <n v="0"/>
  </r>
  <r>
    <s v="MYS1_FT"/>
    <x v="3"/>
    <x v="20"/>
    <s v="MYSUPER_MEMBER_BNFT"/>
    <n v="19"/>
    <m/>
    <m/>
    <m/>
    <m/>
    <m/>
    <m/>
    <m/>
    <m/>
    <m/>
    <m/>
    <n v="6"/>
  </r>
  <r>
    <s v="MYS1_FT"/>
    <x v="4"/>
    <x v="20"/>
    <s v="MYSUPER_MEMBER_BNFT"/>
    <n v="19"/>
    <n v="6"/>
    <n v="7"/>
    <n v="10"/>
    <n v="12"/>
    <n v="13"/>
    <n v="12"/>
    <n v="14"/>
    <n v="13"/>
    <n v="11"/>
    <n v="8"/>
    <n v="9"/>
  </r>
  <r>
    <s v="MYS1_FT"/>
    <x v="2"/>
    <x v="21"/>
    <s v="MYSUPER_MEMBER_BNFT"/>
    <n v="20"/>
    <n v="0"/>
    <n v="0"/>
    <n v="0"/>
    <n v="0"/>
    <n v="0"/>
    <n v="0"/>
    <n v="0"/>
    <n v="55"/>
    <n v="63"/>
    <n v="83"/>
    <n v="92"/>
  </r>
  <r>
    <s v="MYS1_FT"/>
    <x v="3"/>
    <x v="21"/>
    <s v="MYSUPER_MEMBER_BNFT"/>
    <n v="20"/>
    <n v="0"/>
    <n v="0"/>
    <n v="0"/>
    <n v="0"/>
    <n v="0"/>
    <n v="13"/>
    <n v="17"/>
    <n v="17"/>
    <n v="0"/>
    <n v="0"/>
    <n v="0"/>
  </r>
  <r>
    <s v="MYS1_FT"/>
    <x v="4"/>
    <x v="21"/>
    <s v="MYSUPER_MEMBER_BNFT"/>
    <n v="20"/>
    <n v="0"/>
    <n v="0"/>
    <n v="0"/>
    <n v="0"/>
    <n v="1"/>
    <n v="1"/>
    <n v="1"/>
    <n v="1"/>
    <n v="1"/>
    <n v="1"/>
    <n v="1"/>
  </r>
  <r>
    <s v="MYS1_FT"/>
    <x v="1"/>
    <x v="22"/>
    <s v="MYSUPER_MEMBER_BNFT"/>
    <n v="21"/>
    <n v="17"/>
    <n v="18"/>
    <n v="20"/>
    <n v="19"/>
    <n v="20"/>
    <n v="20"/>
    <n v="20"/>
    <n v="19"/>
    <n v="18"/>
    <n v="13"/>
    <n v="12"/>
  </r>
  <r>
    <s v="MYS1_FT"/>
    <x v="2"/>
    <x v="22"/>
    <s v="MYSUPER_MEMBER_BNFT"/>
    <n v="21"/>
    <n v="268"/>
    <n v="286"/>
    <n v="336"/>
    <n v="386"/>
    <n v="434"/>
    <n v="427"/>
    <n v="526"/>
    <n v="584"/>
    <n v="667"/>
    <n v="757"/>
    <n v="839"/>
  </r>
  <r>
    <s v="MYS1_FT"/>
    <x v="3"/>
    <x v="22"/>
    <s v="MYSUPER_MEMBER_BNFT"/>
    <n v="21"/>
    <n v="91"/>
    <n v="97"/>
    <n v="112"/>
    <n v="128"/>
    <n v="143"/>
    <n v="144"/>
    <n v="169"/>
    <n v="116"/>
    <n v="130"/>
    <n v="145"/>
    <n v="162"/>
  </r>
  <r>
    <s v="MYS1_FT"/>
    <x v="4"/>
    <x v="22"/>
    <s v="MYSUPER_MEMBER_BNFT"/>
    <n v="21"/>
    <n v="37"/>
    <n v="56"/>
    <n v="103"/>
    <n v="115"/>
    <n v="122"/>
    <n v="115"/>
    <n v="135"/>
    <n v="129"/>
    <n v="139"/>
    <n v="152"/>
    <n v="171"/>
  </r>
  <r>
    <s v="MYS1_FT"/>
    <x v="1"/>
    <x v="23"/>
    <s v="MYSUPER_MEMBER_BNFT"/>
    <n v="22"/>
    <n v="6"/>
    <n v="6"/>
    <n v="7"/>
    <n v="8"/>
    <n v="8"/>
    <n v="8"/>
    <n v="9"/>
    <n v="9"/>
    <n v="9"/>
    <n v="10"/>
    <n v="9"/>
  </r>
  <r>
    <s v="MYS1_FT"/>
    <x v="2"/>
    <x v="23"/>
    <s v="MYSUPER_MEMBER_BNFT"/>
    <n v="22"/>
    <n v="26"/>
    <n v="28"/>
    <n v="37"/>
    <n v="54"/>
    <n v="62"/>
    <n v="61"/>
    <n v="68"/>
    <n v="122"/>
    <n v="131"/>
    <n v="150"/>
    <n v="173"/>
  </r>
  <r>
    <s v="MYS1_FT"/>
    <x v="3"/>
    <x v="23"/>
    <s v="MYSUPER_MEMBER_BNFT"/>
    <n v="22"/>
    <n v="70"/>
    <n v="75"/>
    <n v="86"/>
    <n v="97"/>
    <n v="108"/>
    <n v="109"/>
    <n v="119"/>
    <n v="66"/>
    <n v="91"/>
    <n v="102"/>
    <n v="114"/>
  </r>
  <r>
    <s v="MYS1_FT"/>
    <x v="4"/>
    <x v="23"/>
    <s v="MYSUPER_MEMBER_BNFT"/>
    <n v="22"/>
    <n v="24"/>
    <n v="37"/>
    <n v="67"/>
    <n v="75"/>
    <n v="106"/>
    <n v="104"/>
    <n v="122"/>
    <n v="116"/>
    <n v="124"/>
    <n v="139"/>
    <n v="156"/>
  </r>
  <r>
    <s v="MYS1_FT"/>
    <x v="1"/>
    <x v="24"/>
    <s v="MYSUPER_AVG_MEMBER_ACC_BAL"/>
    <n v="24"/>
    <n v="78457"/>
    <n v="84719"/>
    <n v="96349"/>
    <n v="100696"/>
    <n v="109376"/>
    <n v="113244"/>
    <n v="133091"/>
    <n v="128489"/>
    <n v="140104"/>
    <n v="158597"/>
    <n v="170432"/>
  </r>
  <r>
    <s v="MYS1_FT"/>
    <x v="2"/>
    <x v="24"/>
    <s v="MYSUPER_AVG_MEMBER_ACC_BAL"/>
    <n v="24"/>
    <n v="27471"/>
    <n v="29295"/>
    <n v="34394"/>
    <n v="38707"/>
    <n v="44552"/>
    <n v="44936"/>
    <n v="54997"/>
    <n v="57143"/>
    <n v="60960"/>
    <n v="65338"/>
    <n v="71424"/>
  </r>
  <r>
    <s v="MYS1_FT"/>
    <x v="3"/>
    <x v="24"/>
    <s v="MYSUPER_AVG_MEMBER_ACC_BAL"/>
    <n v="24"/>
    <n v="54694"/>
    <n v="58700"/>
    <n v="67447"/>
    <n v="74456"/>
    <n v="84054"/>
    <n v="91187"/>
    <n v="105742"/>
    <n v="98204"/>
    <n v="99615"/>
    <n v="108463"/>
    <n v="121050"/>
  </r>
  <r>
    <s v="MYS1_FT"/>
    <x v="4"/>
    <x v="24"/>
    <s v="MYSUPER_AVG_MEMBER_ACC_BAL"/>
    <n v="24"/>
    <n v="10931"/>
    <n v="15216"/>
    <n v="24959"/>
    <n v="29114"/>
    <n v="32191"/>
    <n v="33057"/>
    <n v="43742"/>
    <n v="50827"/>
    <n v="58484"/>
    <n v="67367"/>
    <n v="79103"/>
  </r>
  <r>
    <s v="MYS1_FT"/>
    <x v="2"/>
    <x v="25"/>
    <s v="MYSUPER_AVG_MEMBER_ACC_BAL"/>
    <n v="25"/>
    <n v="124892"/>
    <n v="132924"/>
    <n v="148910"/>
    <n v="155765"/>
    <n v="0"/>
    <n v="0"/>
    <n v="99845"/>
    <n v="100400"/>
    <n v="107650"/>
    <n v="115255"/>
    <m/>
  </r>
  <r>
    <s v="MYS1_FT"/>
    <x v="3"/>
    <x v="25"/>
    <s v="MYSUPER_AVG_MEMBER_ACC_BAL"/>
    <n v="25"/>
    <m/>
    <m/>
    <m/>
    <m/>
    <m/>
    <m/>
    <m/>
    <m/>
    <m/>
    <m/>
    <n v="109191"/>
  </r>
  <r>
    <s v="MYS1_FT"/>
    <x v="4"/>
    <x v="25"/>
    <s v="MYSUPER_AVG_MEMBER_ACC_BAL"/>
    <n v="25"/>
    <n v="44354"/>
    <n v="53024"/>
    <n v="63292"/>
    <n v="70043"/>
    <n v="75867"/>
    <n v="80684"/>
    <n v="98191"/>
    <n v="97784"/>
    <n v="125620"/>
    <n v="138126"/>
    <n v="157873"/>
  </r>
  <r>
    <s v="MYS1_FT"/>
    <x v="2"/>
    <x v="26"/>
    <s v="MYSUPER_AVG_MEMBER_ACC_BAL"/>
    <n v="26"/>
    <n v="0"/>
    <n v="0"/>
    <n v="0"/>
    <n v="0"/>
    <n v="0"/>
    <n v="0"/>
    <n v="0"/>
    <n v="44254"/>
    <n v="47799"/>
    <n v="57649"/>
    <n v="66351"/>
  </r>
  <r>
    <s v="MYS1_FT"/>
    <x v="3"/>
    <x v="26"/>
    <s v="MYSUPER_AVG_MEMBER_ACC_BAL"/>
    <n v="26"/>
    <n v="0"/>
    <n v="0"/>
    <n v="0"/>
    <n v="0"/>
    <n v="0"/>
    <n v="67718"/>
    <n v="81555"/>
    <n v="81828"/>
    <n v="0"/>
    <n v="0"/>
    <m/>
  </r>
  <r>
    <s v="MYS1_FT"/>
    <x v="4"/>
    <x v="26"/>
    <s v="MYSUPER_AVG_MEMBER_ACC_BAL"/>
    <n v="26"/>
    <n v="0"/>
    <n v="0"/>
    <n v="27961"/>
    <n v="32483"/>
    <n v="37050"/>
    <n v="40651"/>
    <n v="58896"/>
    <n v="54662"/>
    <n v="22159"/>
    <n v="20651"/>
    <n v="15769"/>
  </r>
  <r>
    <s v="MYS1_FT"/>
    <x v="1"/>
    <x v="27"/>
    <s v="MYSUPER_AVG_MEMBER_ACC_BAL"/>
    <n v="27"/>
    <n v="78457"/>
    <n v="84719"/>
    <n v="96349"/>
    <n v="100696"/>
    <n v="109376"/>
    <n v="113244"/>
    <n v="133091"/>
    <n v="128489"/>
    <n v="140104"/>
    <n v="158597"/>
    <n v="170432"/>
  </r>
  <r>
    <s v="MYS1_FT"/>
    <x v="2"/>
    <x v="27"/>
    <s v="MYSUPER_AVG_MEMBER_ACC_BAL"/>
    <n v="27"/>
    <n v="27524"/>
    <n v="29347"/>
    <n v="34445"/>
    <n v="38961"/>
    <n v="44552"/>
    <n v="44936"/>
    <n v="55215"/>
    <n v="55818"/>
    <n v="59652"/>
    <n v="64447"/>
    <n v="70827"/>
  </r>
  <r>
    <s v="MYS1_FT"/>
    <x v="3"/>
    <x v="27"/>
    <s v="MYSUPER_AVG_MEMBER_ACC_BAL"/>
    <n v="27"/>
    <n v="54694"/>
    <n v="58700"/>
    <n v="67447"/>
    <n v="74456"/>
    <n v="84054"/>
    <n v="88341"/>
    <n v="102733"/>
    <n v="95469"/>
    <n v="99615"/>
    <n v="108463"/>
    <n v="120589"/>
  </r>
  <r>
    <s v="MYS1_FT"/>
    <x v="4"/>
    <x v="27"/>
    <s v="MYSUPER_AVG_MEMBER_ACC_BAL"/>
    <n v="27"/>
    <n v="12352"/>
    <n v="16717"/>
    <n v="26570"/>
    <n v="30985"/>
    <n v="34247"/>
    <n v="35243"/>
    <n v="46450"/>
    <n v="53448"/>
    <n v="60478"/>
    <n v="68248"/>
    <n v="78654"/>
  </r>
  <r>
    <s v="MYS1_FT"/>
    <x v="1"/>
    <x v="28"/>
    <s v="MYSUPER_AVG_MEMBER_ACC_BAL"/>
    <n v="28"/>
    <n v="80905"/>
    <n v="87645"/>
    <n v="98557"/>
    <n v="108212"/>
    <n v="119407"/>
    <n v="120820"/>
    <n v="146300"/>
    <n v="141728"/>
    <n v="148997"/>
    <n v="153639"/>
    <n v="167199"/>
  </r>
  <r>
    <s v="MYS1_FT"/>
    <x v="2"/>
    <x v="28"/>
    <s v="MYSUPER_AVG_MEMBER_ACC_BAL"/>
    <n v="28"/>
    <n v="28040"/>
    <n v="29448"/>
    <n v="33707"/>
    <n v="35661"/>
    <n v="37621"/>
    <n v="39896"/>
    <n v="50052"/>
    <n v="63711"/>
    <n v="67289"/>
    <n v="75102"/>
    <n v="85533"/>
  </r>
  <r>
    <s v="MYS1_FT"/>
    <x v="3"/>
    <x v="28"/>
    <s v="MYSUPER_AVG_MEMBER_ACC_BAL"/>
    <n v="28"/>
    <n v="58109"/>
    <n v="62080"/>
    <n v="70354"/>
    <n v="78532"/>
    <n v="88542"/>
    <n v="93153"/>
    <n v="103629"/>
    <n v="95376"/>
    <n v="97943"/>
    <n v="106773"/>
    <n v="119027"/>
  </r>
  <r>
    <s v="MYS1_FT"/>
    <x v="4"/>
    <x v="28"/>
    <s v="MYSUPER_AVG_MEMBER_ACC_BAL"/>
    <n v="28"/>
    <n v="10678"/>
    <n v="15235"/>
    <n v="23568"/>
    <n v="27935"/>
    <n v="33846"/>
    <n v="34280"/>
    <n v="45261"/>
    <n v="52832"/>
    <n v="60017"/>
    <n v="68785"/>
    <n v="7918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2D8062E-085A-4EC0-B3D0-C6E3E28AEAF2}" name="PivotTable4" cacheId="59" applyNumberFormats="0" applyBorderFormats="0" applyFontFormats="0" applyPatternFormats="0" applyAlignmentFormats="0" applyWidthHeightFormats="1" dataCaption="Values" updatedVersion="8" minRefreshableVersion="3" showDrill="0" useAutoFormatting="1" rowGrandTotals="0" colGrandTotals="0" itemPrintTitles="1" createdVersion="6" indent="0" compact="0" compactData="0" gridDropZones="1" multipleFieldFilters="0">
  <location ref="B39:M45" firstHeaderRow="1" firstDataRow="2" firstDataCol="1" rowPageCount="1" colPageCount="1"/>
  <pivotFields count="16">
    <pivotField compact="0" outline="0" showAll="0"/>
    <pivotField axis="axisRow" compact="0" outline="0" showAll="0">
      <items count="6">
        <item x="1"/>
        <item x="2"/>
        <item x="3"/>
        <item x="4"/>
        <item x="0"/>
        <item t="default"/>
      </items>
    </pivotField>
    <pivotField axis="axisPage" compact="0" outline="0" showAll="0">
      <items count="30">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compact="0" outline="0" showAll="0"/>
    <pivotField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s>
  <rowFields count="1">
    <field x="1"/>
  </rowFields>
  <rowItems count="5">
    <i>
      <x/>
    </i>
    <i>
      <x v="1"/>
    </i>
    <i>
      <x v="2"/>
    </i>
    <i>
      <x v="3"/>
    </i>
    <i>
      <x v="4"/>
    </i>
  </rowItems>
  <colFields count="1">
    <field x="-2"/>
  </colFields>
  <colItems count="11">
    <i>
      <x/>
    </i>
    <i i="1">
      <x v="1"/>
    </i>
    <i i="2">
      <x v="2"/>
    </i>
    <i i="3">
      <x v="3"/>
    </i>
    <i i="4">
      <x v="4"/>
    </i>
    <i i="5">
      <x v="5"/>
    </i>
    <i i="6">
      <x v="6"/>
    </i>
    <i i="7">
      <x v="7"/>
    </i>
    <i i="8">
      <x v="8"/>
    </i>
    <i i="9">
      <x v="9"/>
    </i>
    <i i="10">
      <x v="10"/>
    </i>
  </colItems>
  <pageFields count="1">
    <pageField fld="2" item="22" hier="-1"/>
  </pageFields>
  <dataFields count="11">
    <dataField name="Sum of Jun 2015" fld="5" baseField="0" baseItem="0"/>
    <dataField name="Sum of Jun 2016" fld="6" baseField="0" baseItem="0"/>
    <dataField name="Sum of Jun 2017" fld="7" baseField="0" baseItem="0"/>
    <dataField name="Sum of Jun 2018" fld="8" baseField="0" baseItem="0"/>
    <dataField name="Sum of Jun 2019" fld="9" baseField="0" baseItem="0"/>
    <dataField name="Sum of Jun 2020" fld="10" baseField="0" baseItem="0"/>
    <dataField name="Sum of Jun 2021" fld="11" baseField="0" baseItem="0"/>
    <dataField name="Sum of Jun 2022" fld="12" baseField="0" baseItem="0"/>
    <dataField name="Sum of Jun 2023" fld="13" baseField="0" baseItem="0"/>
    <dataField name="Sum of Jun 2024" fld="14" baseField="0" baseItem="0"/>
    <dataField name="Sum of Jun 2025"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A44BD2E-0FE7-4C12-BA04-1C519BEF0263}" name="PivotTable5" cacheId="59" applyNumberFormats="0" applyBorderFormats="0" applyFontFormats="0" applyPatternFormats="0" applyAlignmentFormats="0" applyWidthHeightFormats="1" dataCaption="Values" updatedVersion="8" minRefreshableVersion="3" showDrill="0" useAutoFormatting="1" rowGrandTotals="0" colGrandTotals="0" itemPrintTitles="1" createdVersion="6" indent="0" compact="0" compactData="0" gridDropZones="1" multipleFieldFilters="0">
  <location ref="B50:M56" firstHeaderRow="1" firstDataRow="2" firstDataCol="1" rowPageCount="1" colPageCount="1"/>
  <pivotFields count="16">
    <pivotField compact="0" outline="0" showAll="0"/>
    <pivotField axis="axisRow" compact="0" outline="0" showAll="0">
      <items count="6">
        <item x="1"/>
        <item x="2"/>
        <item x="3"/>
        <item x="4"/>
        <item x="0"/>
        <item t="default"/>
      </items>
    </pivotField>
    <pivotField axis="axisPage" compact="0" outline="0" showAll="0">
      <items count="30">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compact="0" outline="0" showAll="0"/>
    <pivotField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s>
  <rowFields count="1">
    <field x="1"/>
  </rowFields>
  <rowItems count="5">
    <i>
      <x/>
    </i>
    <i>
      <x v="1"/>
    </i>
    <i>
      <x v="2"/>
    </i>
    <i>
      <x v="3"/>
    </i>
    <i>
      <x v="4"/>
    </i>
  </rowItems>
  <colFields count="1">
    <field x="-2"/>
  </colFields>
  <colItems count="11">
    <i>
      <x/>
    </i>
    <i i="1">
      <x v="1"/>
    </i>
    <i i="2">
      <x v="2"/>
    </i>
    <i i="3">
      <x v="3"/>
    </i>
    <i i="4">
      <x v="4"/>
    </i>
    <i i="5">
      <x v="5"/>
    </i>
    <i i="6">
      <x v="6"/>
    </i>
    <i i="7">
      <x v="7"/>
    </i>
    <i i="8">
      <x v="8"/>
    </i>
    <i i="9">
      <x v="9"/>
    </i>
    <i i="10">
      <x v="10"/>
    </i>
  </colItems>
  <pageFields count="1">
    <pageField fld="2" item="17" hier="-1"/>
  </pageFields>
  <dataFields count="11">
    <dataField name="Sum of Jun 2015" fld="5" baseField="0" baseItem="0"/>
    <dataField name="Sum of Jun 2016" fld="6" baseField="0" baseItem="0"/>
    <dataField name="Sum of Jun 2017" fld="7" baseField="0" baseItem="0"/>
    <dataField name="Sum of Jun 2018" fld="8" baseField="0" baseItem="0"/>
    <dataField name="Sum of Jun 2019" fld="9" baseField="0" baseItem="0"/>
    <dataField name="Sum of Jun 2020" fld="10" baseField="0" baseItem="0"/>
    <dataField name="Sum of Jun 2021" fld="11" baseField="0" baseItem="0"/>
    <dataField name="Sum of Jun 2022" fld="12" baseField="0" baseItem="0"/>
    <dataField name="Sum of Jun 2023" fld="13" baseField="0" baseItem="0"/>
    <dataField name="Sum of Jun 2024" fld="14" baseField="0" baseItem="0"/>
    <dataField name="Sum of Jun 2025"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35C7DC2-7235-4511-9AD1-09B4E32A08C2}" name="PivotTable2" cacheId="59" applyNumberFormats="0" applyBorderFormats="0" applyFontFormats="0" applyPatternFormats="0" applyAlignmentFormats="0" applyWidthHeightFormats="1" dataCaption="Values" updatedVersion="8" minRefreshableVersion="3" showDrill="0" useAutoFormatting="1" rowGrandTotals="0" colGrandTotals="0" itemPrintTitles="1" createdVersion="6" indent="0" compact="0" compactData="0" gridDropZones="1" multipleFieldFilters="0">
  <location ref="B19:M25" firstHeaderRow="1" firstDataRow="2" firstDataCol="1" rowPageCount="1" colPageCount="1"/>
  <pivotFields count="16">
    <pivotField compact="0" outline="0" showAll="0"/>
    <pivotField axis="axisRow" compact="0" outline="0" showAll="0">
      <items count="6">
        <item x="1"/>
        <item x="2"/>
        <item x="3"/>
        <item x="4"/>
        <item x="0"/>
        <item t="default"/>
      </items>
    </pivotField>
    <pivotField axis="axisPage" compact="0" outline="0" showAll="0">
      <items count="30">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compact="0" outline="0" showAll="0"/>
    <pivotField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s>
  <rowFields count="1">
    <field x="1"/>
  </rowFields>
  <rowItems count="5">
    <i>
      <x/>
    </i>
    <i>
      <x v="1"/>
    </i>
    <i>
      <x v="2"/>
    </i>
    <i>
      <x v="3"/>
    </i>
    <i>
      <x v="4"/>
    </i>
  </rowItems>
  <colFields count="1">
    <field x="-2"/>
  </colFields>
  <colItems count="11">
    <i>
      <x/>
    </i>
    <i i="1">
      <x v="1"/>
    </i>
    <i i="2">
      <x v="2"/>
    </i>
    <i i="3">
      <x v="3"/>
    </i>
    <i i="4">
      <x v="4"/>
    </i>
    <i i="5">
      <x v="5"/>
    </i>
    <i i="6">
      <x v="6"/>
    </i>
    <i i="7">
      <x v="7"/>
    </i>
    <i i="8">
      <x v="8"/>
    </i>
    <i i="9">
      <x v="9"/>
    </i>
    <i i="10">
      <x v="10"/>
    </i>
  </colItems>
  <pageFields count="1">
    <pageField fld="2" item="7" hier="-1"/>
  </pageFields>
  <dataFields count="11">
    <dataField name="Sum of Jun 2015" fld="5" baseField="0" baseItem="0"/>
    <dataField name="Sum of Jun 2016" fld="6" baseField="0" baseItem="0"/>
    <dataField name="Sum of Jun 2017" fld="7" baseField="0" baseItem="0"/>
    <dataField name="Sum of Jun 2018" fld="8" baseField="0" baseItem="0"/>
    <dataField name="Sum of Jun 2019" fld="9" baseField="0" baseItem="0"/>
    <dataField name="Sum of Jun 2020" fld="10" baseField="0" baseItem="0"/>
    <dataField name="Sum of Jun 2021" fld="11" baseField="0" baseItem="0"/>
    <dataField name="Sum of Jun 2022" fld="12" baseField="0" baseItem="0"/>
    <dataField name="Sum of Jun 2023" fld="13" baseField="0" baseItem="0"/>
    <dataField name="Sum of Jun 2024" fld="14" baseField="0" baseItem="0"/>
    <dataField name="Sum of Jun 2025"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F136E78-A889-4EC5-9CF5-C08DF6561DA5}" name="PivotTable3" cacheId="59" applyNumberFormats="0" applyBorderFormats="0" applyFontFormats="0" applyPatternFormats="0" applyAlignmentFormats="0" applyWidthHeightFormats="1" dataCaption="Values" updatedVersion="8" minRefreshableVersion="3" showDrill="0" useAutoFormatting="1" rowGrandTotals="0" colGrandTotals="0" itemPrintTitles="1" createdVersion="6" indent="0" compact="0" compactData="0" gridDropZones="1" multipleFieldFilters="0" chartFormat="1">
  <location ref="B8:K14" firstHeaderRow="1" firstDataRow="2" firstDataCol="1" rowPageCount="1" colPageCount="1"/>
  <pivotFields count="16">
    <pivotField compact="0" outline="0" showAll="0"/>
    <pivotField axis="axisRow" compact="0" outline="0" showAll="0">
      <items count="6">
        <item x="1"/>
        <item x="2"/>
        <item x="3"/>
        <item x="4"/>
        <item x="0"/>
        <item t="default"/>
      </items>
    </pivotField>
    <pivotField axis="axisPage" compact="0" outline="0" showAll="0">
      <items count="30">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compact="0" outline="0" showAll="0"/>
    <pivotField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compact="0" outline="0" showAll="0"/>
    <pivotField compact="0" outline="0" showAll="0"/>
  </pivotFields>
  <rowFields count="1">
    <field x="1"/>
  </rowFields>
  <rowItems count="5">
    <i>
      <x/>
    </i>
    <i>
      <x v="1"/>
    </i>
    <i>
      <x v="2"/>
    </i>
    <i>
      <x v="3"/>
    </i>
    <i>
      <x v="4"/>
    </i>
  </rowItems>
  <colFields count="1">
    <field x="-2"/>
  </colFields>
  <colItems count="9">
    <i>
      <x/>
    </i>
    <i i="1">
      <x v="1"/>
    </i>
    <i i="2">
      <x v="2"/>
    </i>
    <i i="3">
      <x v="3"/>
    </i>
    <i i="4">
      <x v="4"/>
    </i>
    <i i="5">
      <x v="5"/>
    </i>
    <i i="6">
      <x v="6"/>
    </i>
    <i i="7">
      <x v="7"/>
    </i>
    <i i="8">
      <x v="8"/>
    </i>
  </colItems>
  <pageFields count="1">
    <pageField fld="2" item="12" hier="-1"/>
  </pageFields>
  <dataFields count="9">
    <dataField name="Sum of Jun 2015" fld="5" baseField="0" baseItem="0"/>
    <dataField name="Sum of Jun 2016" fld="6" baseField="0" baseItem="0"/>
    <dataField name="Sum of Jun 2017" fld="7" baseField="0" baseItem="0"/>
    <dataField name="Sum of Jun 2018" fld="8" baseField="0" baseItem="0"/>
    <dataField name="Sum of Jun 2019" fld="9" baseField="0" baseItem="0"/>
    <dataField name="Sum of Jun 2020" fld="10" baseField="0" baseItem="0"/>
    <dataField name="Sum of Jun 2021" fld="11" baseField="0" baseItem="0"/>
    <dataField name="Sum of Jun 2022" fld="12" baseField="0" baseItem="0"/>
    <dataField name="Sum of Jun 2023" fld="1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_APRA">
      <a:dk1>
        <a:sysClr val="windowText" lastClr="000000"/>
      </a:dk1>
      <a:lt1>
        <a:sysClr val="window" lastClr="FFFFFF"/>
      </a:lt1>
      <a:dk2>
        <a:srgbClr val="012169"/>
      </a:dk2>
      <a:lt2>
        <a:srgbClr val="E7E6E6"/>
      </a:lt2>
      <a:accent1>
        <a:srgbClr val="0072CE"/>
      </a:accent1>
      <a:accent2>
        <a:srgbClr val="00B398"/>
      </a:accent2>
      <a:accent3>
        <a:srgbClr val="012169"/>
      </a:accent3>
      <a:accent4>
        <a:srgbClr val="E87722"/>
      </a:accent4>
      <a:accent5>
        <a:srgbClr val="890C58"/>
      </a:accent5>
      <a:accent6>
        <a:srgbClr val="454E93"/>
      </a:accent6>
      <a:hlink>
        <a:srgbClr val="0072CE"/>
      </a:hlink>
      <a:folHlink>
        <a:srgbClr val="890C58"/>
      </a:folHlink>
    </a:clrScheme>
    <a:fontScheme name="_APR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hyperlink" Target="https://www.ato.gov.au/misc/downloads/pdf/qc63699.pdf" TargetMode="External"/><Relationship Id="rId7" Type="http://schemas.openxmlformats.org/officeDocument/2006/relationships/oleObject" Target="../embeddings/oleObject1.bin"/><Relationship Id="rId2" Type="http://schemas.openxmlformats.org/officeDocument/2006/relationships/hyperlink" Target="https://www.apra.gov.au/publications/annual-superannuation-bulletin" TargetMode="External"/><Relationship Id="rId1" Type="http://schemas.openxmlformats.org/officeDocument/2006/relationships/hyperlink" Target="https://www.apra.gov.au/superannuation-consultation-packages" TargetMode="External"/><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reativecommons.org/licenses/by/3.0/au/" TargetMode="External"/><Relationship Id="rId1" Type="http://schemas.openxmlformats.org/officeDocument/2006/relationships/hyperlink" Target="mailto:DataAnalytics@apra.gov.au?subject=Life%20Insurance%20Institution-level%20Statistic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pra.gov.au/quarterly-superannuation-product-statistics" TargetMode="External"/><Relationship Id="rId2" Type="http://schemas.openxmlformats.org/officeDocument/2006/relationships/hyperlink" Target="https://www.apra.gov.au/sites/default/files/2022-07/Response%20paper%20-%20Superannuation%20Data%20Transformation%20Publications%20and%20Confidentiality_0.pdf" TargetMode="External"/><Relationship Id="rId1" Type="http://schemas.openxmlformats.org/officeDocument/2006/relationships/hyperlink" Target="https://www.apra.gov.au/quarterly-superannuation-industry-publication"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6.bin"/><Relationship Id="rId4"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83575-F5AE-4FEC-833B-EEE40381CA62}">
  <sheetPr codeName="Sheet2"/>
  <dimension ref="B9:B34"/>
  <sheetViews>
    <sheetView tabSelected="1" workbookViewId="0"/>
  </sheetViews>
  <sheetFormatPr defaultColWidth="8.625" defaultRowHeight="14.25"/>
  <cols>
    <col min="1" max="1" width="8.625" style="1"/>
    <col min="2" max="2" width="42.5" style="1" customWidth="1"/>
    <col min="3" max="16384" width="8.625" style="1"/>
  </cols>
  <sheetData>
    <row r="9" ht="14.1" customHeight="1"/>
    <row r="10" ht="14.1" customHeight="1"/>
    <row r="11" ht="14.1" customHeight="1"/>
    <row r="12" ht="14.1" customHeight="1"/>
    <row r="13" ht="14.1" customHeight="1"/>
    <row r="14" ht="14.1" customHeight="1"/>
    <row r="19" spans="2:2" ht="42">
      <c r="B19" s="2" t="s">
        <v>0</v>
      </c>
    </row>
    <row r="20" spans="2:2" ht="20.25">
      <c r="B20" s="25" t="s">
        <v>1</v>
      </c>
    </row>
    <row r="22" spans="2:2" ht="18">
      <c r="B22" s="218" t="s">
        <v>378</v>
      </c>
    </row>
    <row r="23" spans="2:2">
      <c r="B23" s="1" t="s">
        <v>2</v>
      </c>
    </row>
    <row r="34" spans="2:2">
      <c r="B34" s="3" t="s">
        <v>3</v>
      </c>
    </row>
  </sheetData>
  <pageMargins left="0.7" right="0.7" top="0.75" bottom="0.75" header="0.3" footer="0.3"/>
  <pageSetup paperSize="9"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pageSetUpPr autoPageBreaks="0"/>
  </sheetPr>
  <dimension ref="A1:P77"/>
  <sheetViews>
    <sheetView workbookViewId="0">
      <selection activeCell="B2" sqref="B2"/>
    </sheetView>
  </sheetViews>
  <sheetFormatPr defaultColWidth="7.875" defaultRowHeight="12.75"/>
  <cols>
    <col min="1" max="1" width="8.5" style="162" bestFit="1" customWidth="1"/>
    <col min="2" max="2" width="29" style="162" bestFit="1" customWidth="1"/>
    <col min="3" max="3" width="55.25" style="162" bestFit="1" customWidth="1"/>
    <col min="4" max="4" width="30.5" style="162" bestFit="1" customWidth="1"/>
    <col min="5" max="5" width="10.25" style="163" bestFit="1" customWidth="1"/>
    <col min="6" max="10" width="6.75" style="163" bestFit="1" customWidth="1"/>
    <col min="11" max="12" width="6.75" style="163" customWidth="1"/>
    <col min="13" max="13" width="6.75" style="163" bestFit="1" customWidth="1"/>
    <col min="14" max="14" width="7.875" style="75"/>
    <col min="15" max="15" width="8.5" style="162" bestFit="1" customWidth="1"/>
    <col min="16" max="16384" width="7.875" style="75"/>
  </cols>
  <sheetData>
    <row r="1" spans="1:16" ht="14.25">
      <c r="A1" s="158" t="s">
        <v>147</v>
      </c>
      <c r="B1" s="158" t="s">
        <v>80</v>
      </c>
      <c r="C1" s="158" t="s">
        <v>77</v>
      </c>
      <c r="D1" s="158" t="s">
        <v>148</v>
      </c>
      <c r="E1" s="159" t="s">
        <v>149</v>
      </c>
      <c r="F1" s="159" t="s">
        <v>67</v>
      </c>
      <c r="G1" s="159" t="s">
        <v>68</v>
      </c>
      <c r="H1" s="159" t="s">
        <v>69</v>
      </c>
      <c r="I1" s="159" t="s">
        <v>70</v>
      </c>
      <c r="J1" s="159" t="s">
        <v>71</v>
      </c>
      <c r="K1" s="159" t="s">
        <v>72</v>
      </c>
      <c r="L1" s="159" t="s">
        <v>73</v>
      </c>
      <c r="M1" s="159" t="s">
        <v>74</v>
      </c>
      <c r="N1" s="160" t="s">
        <v>75</v>
      </c>
      <c r="O1" s="158" t="s">
        <v>76</v>
      </c>
      <c r="P1" s="189" t="s">
        <v>107</v>
      </c>
    </row>
    <row r="2" spans="1:16" ht="14.25">
      <c r="A2" s="158" t="s">
        <v>195</v>
      </c>
      <c r="B2" s="161" t="s">
        <v>59</v>
      </c>
      <c r="C2" s="158" t="s">
        <v>164</v>
      </c>
      <c r="D2" s="158" t="s">
        <v>196</v>
      </c>
      <c r="E2" s="159">
        <v>1</v>
      </c>
      <c r="F2" s="161">
        <v>377543</v>
      </c>
      <c r="G2" s="161">
        <v>426320</v>
      </c>
      <c r="H2" s="161">
        <v>472379</v>
      </c>
      <c r="I2" s="161">
        <v>589466</v>
      </c>
      <c r="J2" s="161">
        <v>671752</v>
      </c>
      <c r="K2" s="161">
        <v>747565</v>
      </c>
      <c r="L2" s="161">
        <v>737003</v>
      </c>
      <c r="M2" s="161">
        <v>898644</v>
      </c>
      <c r="N2" s="160">
        <v>896641</v>
      </c>
      <c r="O2" s="158">
        <v>1012619</v>
      </c>
      <c r="P2" s="189">
        <v>430741</v>
      </c>
    </row>
    <row r="3" spans="1:16" ht="14.25">
      <c r="A3" s="158" t="s">
        <v>195</v>
      </c>
      <c r="B3" s="161" t="s">
        <v>59</v>
      </c>
      <c r="C3" s="158" t="s">
        <v>166</v>
      </c>
      <c r="D3" s="158" t="s">
        <v>197</v>
      </c>
      <c r="E3" s="159">
        <v>2</v>
      </c>
      <c r="F3" s="159">
        <v>66824</v>
      </c>
      <c r="G3" s="159">
        <v>77154</v>
      </c>
      <c r="H3" s="159">
        <v>122058</v>
      </c>
      <c r="I3" s="159">
        <v>81802</v>
      </c>
      <c r="J3" s="159">
        <v>97001</v>
      </c>
      <c r="K3" s="159">
        <v>114014</v>
      </c>
      <c r="L3" s="159">
        <v>95847</v>
      </c>
      <c r="M3" s="159">
        <v>182504</v>
      </c>
      <c r="N3" s="160">
        <v>133480</v>
      </c>
      <c r="O3" s="158">
        <v>117725</v>
      </c>
      <c r="P3" s="189">
        <v>152796</v>
      </c>
    </row>
    <row r="4" spans="1:16" ht="14.25">
      <c r="A4" s="158" t="s">
        <v>195</v>
      </c>
      <c r="B4" s="161" t="s">
        <v>59</v>
      </c>
      <c r="C4" s="158" t="s">
        <v>168</v>
      </c>
      <c r="D4" s="158" t="s">
        <v>198</v>
      </c>
      <c r="E4" s="159">
        <v>3</v>
      </c>
      <c r="F4" s="159">
        <v>39300</v>
      </c>
      <c r="G4" s="159">
        <v>40769</v>
      </c>
      <c r="H4" s="159">
        <v>44817</v>
      </c>
      <c r="I4" s="159">
        <v>46965</v>
      </c>
      <c r="J4" s="159">
        <v>49974</v>
      </c>
      <c r="K4" s="159">
        <v>49568</v>
      </c>
      <c r="L4" s="159">
        <v>53251</v>
      </c>
      <c r="M4" s="159">
        <v>59288</v>
      </c>
      <c r="N4" s="160">
        <v>68796</v>
      </c>
      <c r="O4" s="158">
        <v>77285</v>
      </c>
      <c r="P4" s="189">
        <v>84452</v>
      </c>
    </row>
    <row r="5" spans="1:16" ht="14.25">
      <c r="A5" s="158" t="s">
        <v>195</v>
      </c>
      <c r="B5" s="161" t="s">
        <v>59</v>
      </c>
      <c r="C5" s="158" t="s">
        <v>170</v>
      </c>
      <c r="D5" s="158" t="s">
        <v>199</v>
      </c>
      <c r="E5" s="159">
        <v>4</v>
      </c>
      <c r="F5" s="159">
        <v>7382</v>
      </c>
      <c r="G5" s="159">
        <v>6576</v>
      </c>
      <c r="H5" s="159">
        <v>9760</v>
      </c>
      <c r="I5" s="159">
        <v>8434</v>
      </c>
      <c r="J5" s="159">
        <v>9778</v>
      </c>
      <c r="K5" s="159">
        <v>7008</v>
      </c>
      <c r="L5" s="159">
        <v>8978</v>
      </c>
      <c r="M5" s="159">
        <v>11746</v>
      </c>
      <c r="N5" s="160">
        <v>10738</v>
      </c>
      <c r="O5" s="158">
        <v>13434</v>
      </c>
      <c r="P5" s="189">
        <v>16743</v>
      </c>
    </row>
    <row r="6" spans="1:16" ht="14.25">
      <c r="A6" s="158" t="s">
        <v>195</v>
      </c>
      <c r="B6" s="161" t="s">
        <v>59</v>
      </c>
      <c r="C6" s="158" t="s">
        <v>172</v>
      </c>
      <c r="D6" s="158" t="s">
        <v>200</v>
      </c>
      <c r="E6" s="159">
        <v>5</v>
      </c>
      <c r="F6" s="159">
        <v>5575</v>
      </c>
      <c r="G6" s="159">
        <v>7743</v>
      </c>
      <c r="H6" s="159">
        <v>35671</v>
      </c>
      <c r="I6" s="159">
        <v>0</v>
      </c>
      <c r="J6" s="159">
        <v>0</v>
      </c>
      <c r="K6" s="159">
        <v>8</v>
      </c>
      <c r="L6" s="159">
        <v>1</v>
      </c>
      <c r="M6" s="159">
        <v>0</v>
      </c>
      <c r="N6" s="160">
        <v>0</v>
      </c>
      <c r="O6" s="158">
        <v>0</v>
      </c>
      <c r="P6" s="189">
        <v>0</v>
      </c>
    </row>
    <row r="7" spans="1:16" ht="14.25">
      <c r="A7" s="158" t="s">
        <v>195</v>
      </c>
      <c r="B7" s="161" t="s">
        <v>59</v>
      </c>
      <c r="C7" s="158" t="s">
        <v>174</v>
      </c>
      <c r="D7" s="158" t="s">
        <v>201</v>
      </c>
      <c r="E7" s="159">
        <v>6</v>
      </c>
      <c r="F7" s="159">
        <v>31831</v>
      </c>
      <c r="G7" s="159">
        <v>34089</v>
      </c>
      <c r="H7" s="159">
        <v>40694</v>
      </c>
      <c r="I7" s="159">
        <v>47551</v>
      </c>
      <c r="J7" s="159">
        <v>56642</v>
      </c>
      <c r="K7" s="159">
        <v>79774</v>
      </c>
      <c r="L7" s="159">
        <v>60514</v>
      </c>
      <c r="M7" s="159">
        <v>64379</v>
      </c>
      <c r="N7" s="160">
        <v>76374</v>
      </c>
      <c r="O7" s="158">
        <v>72097</v>
      </c>
      <c r="P7" s="189">
        <v>85249</v>
      </c>
    </row>
    <row r="8" spans="1:16" ht="14.25">
      <c r="A8" s="158" t="s">
        <v>195</v>
      </c>
      <c r="B8" s="161" t="s">
        <v>59</v>
      </c>
      <c r="C8" s="158" t="s">
        <v>176</v>
      </c>
      <c r="D8" s="158" t="s">
        <v>202</v>
      </c>
      <c r="E8" s="159">
        <v>7</v>
      </c>
      <c r="F8" s="159">
        <v>8294</v>
      </c>
      <c r="G8" s="159">
        <v>8398</v>
      </c>
      <c r="H8" s="159">
        <v>10834</v>
      </c>
      <c r="I8" s="159">
        <v>11349</v>
      </c>
      <c r="J8" s="159">
        <v>12450</v>
      </c>
      <c r="K8" s="159">
        <v>26757</v>
      </c>
      <c r="L8" s="159">
        <v>24527</v>
      </c>
      <c r="M8" s="159">
        <v>14875</v>
      </c>
      <c r="N8" s="160">
        <v>17660</v>
      </c>
      <c r="O8" s="158">
        <v>22191</v>
      </c>
      <c r="P8" s="189">
        <v>26962</v>
      </c>
    </row>
    <row r="9" spans="1:16" ht="14.25">
      <c r="A9" s="158" t="s">
        <v>195</v>
      </c>
      <c r="B9" s="161" t="s">
        <v>59</v>
      </c>
      <c r="C9" s="158" t="s">
        <v>178</v>
      </c>
      <c r="D9" s="158" t="s">
        <v>203</v>
      </c>
      <c r="E9" s="159">
        <v>8</v>
      </c>
      <c r="F9" s="159">
        <v>34993</v>
      </c>
      <c r="G9" s="159">
        <v>43065</v>
      </c>
      <c r="H9" s="159">
        <v>81364</v>
      </c>
      <c r="I9" s="159">
        <v>34251</v>
      </c>
      <c r="J9" s="159">
        <v>40359</v>
      </c>
      <c r="K9" s="159">
        <v>34241</v>
      </c>
      <c r="L9" s="159">
        <v>35333</v>
      </c>
      <c r="M9" s="159">
        <v>118125</v>
      </c>
      <c r="N9" s="160">
        <v>57106</v>
      </c>
      <c r="O9" s="158">
        <v>45628</v>
      </c>
      <c r="P9" s="189">
        <v>67548</v>
      </c>
    </row>
    <row r="10" spans="1:16" ht="14.25">
      <c r="A10" s="158" t="s">
        <v>195</v>
      </c>
      <c r="B10" s="161" t="s">
        <v>59</v>
      </c>
      <c r="C10" s="158" t="s">
        <v>182</v>
      </c>
      <c r="D10" s="158" t="s">
        <v>204</v>
      </c>
      <c r="E10" s="159">
        <v>9</v>
      </c>
      <c r="F10" s="159">
        <v>39021</v>
      </c>
      <c r="G10" s="159">
        <v>16134</v>
      </c>
      <c r="H10" s="159">
        <v>55485</v>
      </c>
      <c r="I10" s="159">
        <v>59349</v>
      </c>
      <c r="J10" s="159">
        <v>52083</v>
      </c>
      <c r="K10" s="159">
        <v>-4782</v>
      </c>
      <c r="L10" s="159">
        <v>139553</v>
      </c>
      <c r="M10" s="159">
        <v>-33972</v>
      </c>
      <c r="N10" s="160">
        <v>74196</v>
      </c>
      <c r="O10" s="158">
        <v>89883</v>
      </c>
      <c r="P10" s="189">
        <v>117016</v>
      </c>
    </row>
    <row r="11" spans="1:16" ht="14.25">
      <c r="A11" s="158" t="s">
        <v>195</v>
      </c>
      <c r="B11" s="161" t="s">
        <v>59</v>
      </c>
      <c r="C11" s="158" t="s">
        <v>184</v>
      </c>
      <c r="D11" s="158" t="s">
        <v>205</v>
      </c>
      <c r="E11" s="159">
        <v>10</v>
      </c>
      <c r="F11" s="159">
        <v>108</v>
      </c>
      <c r="G11" s="159">
        <v>130</v>
      </c>
      <c r="H11" s="159">
        <v>144</v>
      </c>
      <c r="I11" s="159">
        <v>159</v>
      </c>
      <c r="J11" s="159">
        <v>153</v>
      </c>
      <c r="K11" s="159">
        <v>154</v>
      </c>
      <c r="L11" s="159">
        <v>149</v>
      </c>
      <c r="M11" s="159">
        <v>209</v>
      </c>
      <c r="N11" s="160">
        <v>256</v>
      </c>
      <c r="O11" s="158">
        <v>220</v>
      </c>
      <c r="P11" s="189">
        <v>214</v>
      </c>
    </row>
    <row r="12" spans="1:16" ht="14.25">
      <c r="A12" s="158" t="s">
        <v>195</v>
      </c>
      <c r="B12" s="161" t="s">
        <v>59</v>
      </c>
      <c r="C12" s="158" t="s">
        <v>186</v>
      </c>
      <c r="D12" s="158" t="s">
        <v>206</v>
      </c>
      <c r="E12" s="159">
        <v>11</v>
      </c>
      <c r="F12" s="159">
        <v>1550</v>
      </c>
      <c r="G12" s="159">
        <v>1689</v>
      </c>
      <c r="H12" s="159">
        <v>1895</v>
      </c>
      <c r="I12" s="159">
        <v>2068</v>
      </c>
      <c r="J12" s="159">
        <v>2174</v>
      </c>
      <c r="K12" s="159">
        <v>2226</v>
      </c>
      <c r="L12" s="159">
        <v>2185</v>
      </c>
      <c r="M12" s="159">
        <v>2405</v>
      </c>
      <c r="N12" s="160">
        <v>2485</v>
      </c>
      <c r="O12" s="158">
        <v>2711</v>
      </c>
      <c r="P12" s="189">
        <v>2602</v>
      </c>
    </row>
    <row r="13" spans="1:16" ht="14.25">
      <c r="A13" s="158" t="s">
        <v>195</v>
      </c>
      <c r="B13" s="161" t="s">
        <v>59</v>
      </c>
      <c r="C13" s="158" t="s">
        <v>180</v>
      </c>
      <c r="D13" s="158" t="s">
        <v>207</v>
      </c>
      <c r="E13" s="159">
        <v>12</v>
      </c>
      <c r="F13" s="159">
        <v>-2858</v>
      </c>
      <c r="G13" s="159">
        <v>-3070</v>
      </c>
      <c r="H13" s="159">
        <v>-3449</v>
      </c>
      <c r="I13" s="159">
        <v>-3647</v>
      </c>
      <c r="J13" s="159">
        <v>-3539</v>
      </c>
      <c r="K13" s="159">
        <v>-2721</v>
      </c>
      <c r="L13" s="159">
        <v>-2626</v>
      </c>
      <c r="M13" s="159">
        <v>-3113</v>
      </c>
      <c r="N13" s="160">
        <v>-3069</v>
      </c>
      <c r="O13" s="158">
        <v>-2654</v>
      </c>
      <c r="P13" s="189">
        <v>-2205</v>
      </c>
    </row>
    <row r="14" spans="1:16" ht="14.25">
      <c r="A14" s="158" t="s">
        <v>195</v>
      </c>
      <c r="B14" s="161" t="s">
        <v>59</v>
      </c>
      <c r="C14" s="158" t="s">
        <v>188</v>
      </c>
      <c r="D14" s="158" t="s">
        <v>208</v>
      </c>
      <c r="E14" s="159">
        <v>13</v>
      </c>
      <c r="F14" s="161">
        <v>-20938</v>
      </c>
      <c r="G14" s="161">
        <v>-8510</v>
      </c>
      <c r="H14" s="161">
        <v>-14562</v>
      </c>
      <c r="I14" s="161">
        <v>-5758</v>
      </c>
      <c r="J14" s="161">
        <v>-11071</v>
      </c>
      <c r="K14" s="161">
        <v>-35227</v>
      </c>
      <c r="L14" s="161">
        <v>-8583</v>
      </c>
      <c r="M14" s="161">
        <v>-80847</v>
      </c>
      <c r="N14" s="160">
        <v>-10025</v>
      </c>
      <c r="O14" s="158">
        <v>-712244</v>
      </c>
      <c r="P14" s="189">
        <v>-53184</v>
      </c>
    </row>
    <row r="15" spans="1:16" ht="14.25">
      <c r="A15" s="158" t="s">
        <v>195</v>
      </c>
      <c r="B15" s="161" t="s">
        <v>59</v>
      </c>
      <c r="C15" s="158" t="s">
        <v>190</v>
      </c>
      <c r="D15" s="158" t="s">
        <v>209</v>
      </c>
      <c r="E15" s="159">
        <v>14</v>
      </c>
      <c r="F15" s="161">
        <v>48777</v>
      </c>
      <c r="G15" s="161">
        <v>46059</v>
      </c>
      <c r="H15" s="161">
        <v>117087</v>
      </c>
      <c r="I15" s="161">
        <v>82286</v>
      </c>
      <c r="J15" s="161">
        <v>75813</v>
      </c>
      <c r="K15" s="161">
        <v>-10562</v>
      </c>
      <c r="L15" s="161">
        <v>161642</v>
      </c>
      <c r="M15" s="161">
        <v>-2003</v>
      </c>
      <c r="N15" s="160">
        <v>115978</v>
      </c>
      <c r="O15" s="158">
        <v>-581878</v>
      </c>
      <c r="P15" s="189">
        <v>126788</v>
      </c>
    </row>
    <row r="16" spans="1:16" ht="14.25">
      <c r="A16" s="158" t="s">
        <v>195</v>
      </c>
      <c r="B16" s="161" t="s">
        <v>59</v>
      </c>
      <c r="C16" s="158" t="s">
        <v>192</v>
      </c>
      <c r="D16" s="158" t="s">
        <v>156</v>
      </c>
      <c r="E16" s="159">
        <v>15</v>
      </c>
      <c r="F16" s="161">
        <v>426320</v>
      </c>
      <c r="G16" s="161">
        <v>472379</v>
      </c>
      <c r="H16" s="161">
        <v>589466</v>
      </c>
      <c r="I16" s="161">
        <v>671752</v>
      </c>
      <c r="J16" s="161">
        <v>747565</v>
      </c>
      <c r="K16" s="161">
        <v>737003</v>
      </c>
      <c r="L16" s="161">
        <v>898644</v>
      </c>
      <c r="M16" s="161">
        <v>896641</v>
      </c>
      <c r="N16" s="160">
        <v>1012619</v>
      </c>
      <c r="O16" s="158">
        <v>430741</v>
      </c>
      <c r="P16" s="189">
        <v>557528</v>
      </c>
    </row>
    <row r="17" spans="1:16" ht="14.25">
      <c r="A17" s="158" t="s">
        <v>210</v>
      </c>
      <c r="B17" s="158" t="s">
        <v>91</v>
      </c>
      <c r="C17" s="158" t="s">
        <v>164</v>
      </c>
      <c r="D17" s="158" t="s">
        <v>196</v>
      </c>
      <c r="E17" s="159">
        <v>1</v>
      </c>
      <c r="F17" s="161">
        <v>14082</v>
      </c>
      <c r="G17" s="161">
        <v>16970</v>
      </c>
      <c r="H17" s="161">
        <v>19167</v>
      </c>
      <c r="I17" s="161">
        <v>21275</v>
      </c>
      <c r="J17" s="161">
        <v>19866</v>
      </c>
      <c r="K17" s="161">
        <v>20833</v>
      </c>
      <c r="L17" s="161">
        <v>20342</v>
      </c>
      <c r="M17" s="161">
        <v>21157</v>
      </c>
      <c r="N17" s="160">
        <v>19574</v>
      </c>
      <c r="O17" s="158">
        <v>18932</v>
      </c>
      <c r="P17" s="189">
        <v>10488</v>
      </c>
    </row>
    <row r="18" spans="1:16" ht="14.25">
      <c r="A18" s="158" t="s">
        <v>210</v>
      </c>
      <c r="B18" s="158" t="s">
        <v>92</v>
      </c>
      <c r="C18" s="158" t="s">
        <v>164</v>
      </c>
      <c r="D18" s="158" t="s">
        <v>196</v>
      </c>
      <c r="E18" s="159">
        <v>1</v>
      </c>
      <c r="F18" s="161">
        <v>262310</v>
      </c>
      <c r="G18" s="161">
        <v>278730</v>
      </c>
      <c r="H18" s="161">
        <v>295850</v>
      </c>
      <c r="I18" s="161">
        <v>348110</v>
      </c>
      <c r="J18" s="161">
        <v>403975</v>
      </c>
      <c r="K18" s="161">
        <v>458161</v>
      </c>
      <c r="L18" s="161">
        <v>457251</v>
      </c>
      <c r="M18" s="161">
        <v>621411</v>
      </c>
      <c r="N18" s="160">
        <v>616675</v>
      </c>
      <c r="O18" s="158">
        <v>705077</v>
      </c>
      <c r="P18" s="189">
        <v>152980</v>
      </c>
    </row>
    <row r="19" spans="1:16" ht="14.25">
      <c r="A19" s="158" t="s">
        <v>210</v>
      </c>
      <c r="B19" s="158" t="s">
        <v>93</v>
      </c>
      <c r="C19" s="158" t="s">
        <v>164</v>
      </c>
      <c r="D19" s="158" t="s">
        <v>196</v>
      </c>
      <c r="E19" s="159">
        <v>1</v>
      </c>
      <c r="F19" s="161">
        <v>80784</v>
      </c>
      <c r="G19" s="161">
        <v>92296</v>
      </c>
      <c r="H19" s="161">
        <v>98648</v>
      </c>
      <c r="I19" s="161">
        <v>114339</v>
      </c>
      <c r="J19" s="161">
        <v>130305</v>
      </c>
      <c r="K19" s="161">
        <v>145619</v>
      </c>
      <c r="L19" s="161">
        <v>144785</v>
      </c>
      <c r="M19" s="161">
        <v>119563</v>
      </c>
      <c r="N19" s="160">
        <v>117104</v>
      </c>
      <c r="O19" s="158">
        <v>131832</v>
      </c>
      <c r="P19" s="189">
        <v>103653</v>
      </c>
    </row>
    <row r="20" spans="1:16" ht="14.25">
      <c r="A20" s="158" t="s">
        <v>210</v>
      </c>
      <c r="B20" s="158" t="s">
        <v>94</v>
      </c>
      <c r="C20" s="158" t="s">
        <v>164</v>
      </c>
      <c r="D20" s="158" t="s">
        <v>196</v>
      </c>
      <c r="E20" s="159">
        <v>1</v>
      </c>
      <c r="F20" s="161">
        <v>20367</v>
      </c>
      <c r="G20" s="161">
        <v>38325</v>
      </c>
      <c r="H20" s="161">
        <v>58714</v>
      </c>
      <c r="I20" s="161">
        <v>105742</v>
      </c>
      <c r="J20" s="161">
        <v>117606</v>
      </c>
      <c r="K20" s="161">
        <v>122952</v>
      </c>
      <c r="L20" s="161">
        <v>114625</v>
      </c>
      <c r="M20" s="161">
        <v>136513</v>
      </c>
      <c r="N20" s="160">
        <v>143288</v>
      </c>
      <c r="O20" s="158">
        <v>156778</v>
      </c>
      <c r="P20" s="189">
        <v>163621</v>
      </c>
    </row>
    <row r="21" spans="1:16" ht="14.25">
      <c r="A21" s="158" t="s">
        <v>210</v>
      </c>
      <c r="B21" s="158" t="s">
        <v>91</v>
      </c>
      <c r="C21" s="158" t="s">
        <v>166</v>
      </c>
      <c r="D21" s="158" t="s">
        <v>197</v>
      </c>
      <c r="E21" s="159">
        <v>2</v>
      </c>
      <c r="F21" s="159">
        <v>3137</v>
      </c>
      <c r="G21" s="159">
        <v>3383</v>
      </c>
      <c r="H21" s="159">
        <v>2287</v>
      </c>
      <c r="I21" s="159">
        <v>2256</v>
      </c>
      <c r="J21" s="159">
        <v>1733</v>
      </c>
      <c r="K21" s="159">
        <v>1928</v>
      </c>
      <c r="L21" s="159">
        <v>1629</v>
      </c>
      <c r="M21" s="159">
        <v>1633</v>
      </c>
      <c r="N21" s="160">
        <v>1659</v>
      </c>
      <c r="O21" s="158">
        <v>1110</v>
      </c>
      <c r="P21" s="189">
        <v>756</v>
      </c>
    </row>
    <row r="22" spans="1:16" ht="14.25">
      <c r="A22" s="158" t="s">
        <v>210</v>
      </c>
      <c r="B22" s="158" t="s">
        <v>92</v>
      </c>
      <c r="C22" s="158" t="s">
        <v>166</v>
      </c>
      <c r="D22" s="158" t="s">
        <v>197</v>
      </c>
      <c r="E22" s="159">
        <v>2</v>
      </c>
      <c r="F22" s="159">
        <v>32587</v>
      </c>
      <c r="G22" s="159">
        <v>33990</v>
      </c>
      <c r="H22" s="159">
        <v>43299</v>
      </c>
      <c r="I22" s="159">
        <v>48216</v>
      </c>
      <c r="J22" s="159">
        <v>60464</v>
      </c>
      <c r="K22" s="159">
        <v>61425</v>
      </c>
      <c r="L22" s="159">
        <v>64838</v>
      </c>
      <c r="M22" s="159">
        <v>150761</v>
      </c>
      <c r="N22" s="160">
        <v>85159</v>
      </c>
      <c r="O22" s="158">
        <v>88213</v>
      </c>
      <c r="P22" s="189">
        <v>114430</v>
      </c>
    </row>
    <row r="23" spans="1:16" ht="14.25">
      <c r="A23" s="158" t="s">
        <v>210</v>
      </c>
      <c r="B23" s="158" t="s">
        <v>93</v>
      </c>
      <c r="C23" s="158" t="s">
        <v>166</v>
      </c>
      <c r="D23" s="158" t="s">
        <v>197</v>
      </c>
      <c r="E23" s="159">
        <v>2</v>
      </c>
      <c r="F23" s="159">
        <v>11405</v>
      </c>
      <c r="G23" s="159">
        <v>14057</v>
      </c>
      <c r="H23" s="159">
        <v>14983</v>
      </c>
      <c r="I23" s="159">
        <v>15380</v>
      </c>
      <c r="J23" s="159">
        <v>16227</v>
      </c>
      <c r="K23" s="159">
        <v>31041</v>
      </c>
      <c r="L23" s="159">
        <v>14383</v>
      </c>
      <c r="M23" s="159">
        <v>10889</v>
      </c>
      <c r="N23" s="160">
        <v>31007</v>
      </c>
      <c r="O23" s="158">
        <v>12429</v>
      </c>
      <c r="P23" s="189">
        <v>19694</v>
      </c>
    </row>
    <row r="24" spans="1:16" ht="14.25">
      <c r="A24" s="158" t="s">
        <v>210</v>
      </c>
      <c r="B24" s="158" t="s">
        <v>94</v>
      </c>
      <c r="C24" s="158" t="s">
        <v>166</v>
      </c>
      <c r="D24" s="158" t="s">
        <v>197</v>
      </c>
      <c r="E24" s="159">
        <v>2</v>
      </c>
      <c r="F24" s="159">
        <v>19695</v>
      </c>
      <c r="G24" s="159">
        <v>25724</v>
      </c>
      <c r="H24" s="159">
        <v>61488</v>
      </c>
      <c r="I24" s="159">
        <v>15951</v>
      </c>
      <c r="J24" s="159">
        <v>18576</v>
      </c>
      <c r="K24" s="159">
        <v>19621</v>
      </c>
      <c r="L24" s="159">
        <v>14997</v>
      </c>
      <c r="M24" s="159">
        <v>19222</v>
      </c>
      <c r="N24" s="160">
        <v>15654</v>
      </c>
      <c r="O24" s="158">
        <v>15972</v>
      </c>
      <c r="P24" s="189">
        <v>17917</v>
      </c>
    </row>
    <row r="25" spans="1:16" ht="14.25">
      <c r="A25" s="158" t="s">
        <v>210</v>
      </c>
      <c r="B25" s="158" t="s">
        <v>91</v>
      </c>
      <c r="C25" s="158" t="s">
        <v>168</v>
      </c>
      <c r="D25" s="158" t="s">
        <v>198</v>
      </c>
      <c r="E25" s="159">
        <v>3</v>
      </c>
      <c r="F25" s="159">
        <v>1080</v>
      </c>
      <c r="G25" s="159">
        <v>1152</v>
      </c>
      <c r="H25" s="159">
        <v>1170</v>
      </c>
      <c r="I25" s="159">
        <v>991</v>
      </c>
      <c r="J25" s="159">
        <v>915</v>
      </c>
      <c r="K25" s="159">
        <v>1025</v>
      </c>
      <c r="L25" s="159">
        <v>960</v>
      </c>
      <c r="M25" s="159">
        <v>966</v>
      </c>
      <c r="N25" s="160">
        <v>1005</v>
      </c>
      <c r="O25" s="158">
        <v>708</v>
      </c>
      <c r="P25" s="189">
        <v>651</v>
      </c>
    </row>
    <row r="26" spans="1:16" ht="14.25">
      <c r="A26" s="158" t="s">
        <v>210</v>
      </c>
      <c r="B26" s="158" t="s">
        <v>92</v>
      </c>
      <c r="C26" s="158" t="s">
        <v>168</v>
      </c>
      <c r="D26" s="158" t="s">
        <v>198</v>
      </c>
      <c r="E26" s="159">
        <v>3</v>
      </c>
      <c r="F26" s="159">
        <v>21730</v>
      </c>
      <c r="G26" s="159">
        <v>22975</v>
      </c>
      <c r="H26" s="159">
        <v>25523</v>
      </c>
      <c r="I26" s="159">
        <v>26973</v>
      </c>
      <c r="J26" s="159">
        <v>29368</v>
      </c>
      <c r="K26" s="159">
        <v>32116</v>
      </c>
      <c r="L26" s="159">
        <v>33412</v>
      </c>
      <c r="M26" s="159">
        <v>40106</v>
      </c>
      <c r="N26" s="160">
        <v>49170</v>
      </c>
      <c r="O26" s="158">
        <v>55441</v>
      </c>
      <c r="P26" s="189">
        <v>61349</v>
      </c>
    </row>
    <row r="27" spans="1:16" ht="14.25">
      <c r="A27" s="158" t="s">
        <v>210</v>
      </c>
      <c r="B27" s="158" t="s">
        <v>93</v>
      </c>
      <c r="C27" s="158" t="s">
        <v>168</v>
      </c>
      <c r="D27" s="158" t="s">
        <v>198</v>
      </c>
      <c r="E27" s="159">
        <v>3</v>
      </c>
      <c r="F27" s="159">
        <v>7475</v>
      </c>
      <c r="G27" s="159">
        <v>7648</v>
      </c>
      <c r="H27" s="159">
        <v>8463</v>
      </c>
      <c r="I27" s="159">
        <v>8915</v>
      </c>
      <c r="J27" s="159">
        <v>9287</v>
      </c>
      <c r="K27" s="159">
        <v>7586</v>
      </c>
      <c r="L27" s="159">
        <v>8868</v>
      </c>
      <c r="M27" s="159">
        <v>7496</v>
      </c>
      <c r="N27" s="160">
        <v>8615</v>
      </c>
      <c r="O27" s="158">
        <v>9165</v>
      </c>
      <c r="P27" s="189">
        <v>9691</v>
      </c>
    </row>
    <row r="28" spans="1:16" ht="14.25">
      <c r="A28" s="158" t="s">
        <v>210</v>
      </c>
      <c r="B28" s="158" t="s">
        <v>94</v>
      </c>
      <c r="C28" s="158" t="s">
        <v>168</v>
      </c>
      <c r="D28" s="158" t="s">
        <v>198</v>
      </c>
      <c r="E28" s="159">
        <v>3</v>
      </c>
      <c r="F28" s="159">
        <v>9016</v>
      </c>
      <c r="G28" s="159">
        <v>8993</v>
      </c>
      <c r="H28" s="159">
        <v>9661</v>
      </c>
      <c r="I28" s="159">
        <v>10086</v>
      </c>
      <c r="J28" s="159">
        <v>10404</v>
      </c>
      <c r="K28" s="159">
        <v>8841</v>
      </c>
      <c r="L28" s="159">
        <v>10011</v>
      </c>
      <c r="M28" s="159">
        <v>10720</v>
      </c>
      <c r="N28" s="160">
        <v>10006</v>
      </c>
      <c r="O28" s="158">
        <v>11972</v>
      </c>
      <c r="P28" s="189">
        <v>12762</v>
      </c>
    </row>
    <row r="29" spans="1:16" ht="14.25">
      <c r="A29" s="158" t="s">
        <v>210</v>
      </c>
      <c r="B29" s="158" t="s">
        <v>91</v>
      </c>
      <c r="C29" s="158" t="s">
        <v>170</v>
      </c>
      <c r="D29" s="158" t="s">
        <v>199</v>
      </c>
      <c r="E29" s="159">
        <v>4</v>
      </c>
      <c r="F29" s="159">
        <v>105</v>
      </c>
      <c r="G29" s="159">
        <v>99</v>
      </c>
      <c r="H29" s="159">
        <v>159</v>
      </c>
      <c r="I29" s="159">
        <v>107</v>
      </c>
      <c r="J29" s="159">
        <v>97</v>
      </c>
      <c r="K29" s="159">
        <v>89</v>
      </c>
      <c r="L29" s="159">
        <v>106</v>
      </c>
      <c r="M29" s="159">
        <v>126</v>
      </c>
      <c r="N29" s="160">
        <v>100</v>
      </c>
      <c r="O29" s="158">
        <v>82</v>
      </c>
      <c r="P29" s="189">
        <v>96</v>
      </c>
    </row>
    <row r="30" spans="1:16" ht="14.25">
      <c r="A30" s="158" t="s">
        <v>210</v>
      </c>
      <c r="B30" s="158" t="s">
        <v>92</v>
      </c>
      <c r="C30" s="158" t="s">
        <v>170</v>
      </c>
      <c r="D30" s="158" t="s">
        <v>199</v>
      </c>
      <c r="E30" s="159">
        <v>4</v>
      </c>
      <c r="F30" s="159">
        <v>3725</v>
      </c>
      <c r="G30" s="159">
        <v>3291</v>
      </c>
      <c r="H30" s="159">
        <v>4949</v>
      </c>
      <c r="I30" s="159">
        <v>3875</v>
      </c>
      <c r="J30" s="159">
        <v>4603</v>
      </c>
      <c r="K30" s="159">
        <v>4957</v>
      </c>
      <c r="L30" s="159">
        <v>6307</v>
      </c>
      <c r="M30" s="159">
        <v>9506</v>
      </c>
      <c r="N30" s="160">
        <v>8749</v>
      </c>
      <c r="O30" s="158">
        <v>11164</v>
      </c>
      <c r="P30" s="189">
        <v>13861</v>
      </c>
    </row>
    <row r="31" spans="1:16" ht="14.25">
      <c r="A31" s="158" t="s">
        <v>210</v>
      </c>
      <c r="B31" s="158" t="s">
        <v>93</v>
      </c>
      <c r="C31" s="158" t="s">
        <v>170</v>
      </c>
      <c r="D31" s="158" t="s">
        <v>199</v>
      </c>
      <c r="E31" s="159">
        <v>4</v>
      </c>
      <c r="F31" s="159">
        <v>2975</v>
      </c>
      <c r="G31" s="159">
        <v>2660</v>
      </c>
      <c r="H31" s="159">
        <v>3838</v>
      </c>
      <c r="I31" s="159">
        <v>3809</v>
      </c>
      <c r="J31" s="159">
        <v>4445</v>
      </c>
      <c r="K31" s="159">
        <v>1396</v>
      </c>
      <c r="L31" s="159">
        <v>1804</v>
      </c>
      <c r="M31" s="159">
        <v>1257</v>
      </c>
      <c r="N31" s="160">
        <v>1105</v>
      </c>
      <c r="O31" s="158">
        <v>1306</v>
      </c>
      <c r="P31" s="189">
        <v>1681</v>
      </c>
    </row>
    <row r="32" spans="1:16" ht="14.25">
      <c r="A32" s="158" t="s">
        <v>210</v>
      </c>
      <c r="B32" s="158" t="s">
        <v>94</v>
      </c>
      <c r="C32" s="158" t="s">
        <v>170</v>
      </c>
      <c r="D32" s="158" t="s">
        <v>199</v>
      </c>
      <c r="E32" s="159">
        <v>4</v>
      </c>
      <c r="F32" s="159">
        <v>577</v>
      </c>
      <c r="G32" s="159">
        <v>527</v>
      </c>
      <c r="H32" s="159">
        <v>814</v>
      </c>
      <c r="I32" s="159">
        <v>643</v>
      </c>
      <c r="J32" s="159">
        <v>633</v>
      </c>
      <c r="K32" s="159">
        <v>566</v>
      </c>
      <c r="L32" s="159">
        <v>761</v>
      </c>
      <c r="M32" s="159">
        <v>857</v>
      </c>
      <c r="N32" s="160">
        <v>785</v>
      </c>
      <c r="O32" s="158">
        <v>881</v>
      </c>
      <c r="P32" s="189">
        <v>1105</v>
      </c>
    </row>
    <row r="33" spans="1:16" ht="14.25">
      <c r="A33" s="158" t="s">
        <v>210</v>
      </c>
      <c r="B33" s="158" t="s">
        <v>91</v>
      </c>
      <c r="C33" s="158" t="s">
        <v>172</v>
      </c>
      <c r="D33" s="158" t="s">
        <v>200</v>
      </c>
      <c r="E33" s="159">
        <v>5</v>
      </c>
      <c r="F33" s="159">
        <v>1235</v>
      </c>
      <c r="G33" s="159">
        <v>1241</v>
      </c>
      <c r="H33" s="159">
        <v>0</v>
      </c>
      <c r="I33" s="159">
        <v>0</v>
      </c>
      <c r="J33" s="159">
        <v>0</v>
      </c>
      <c r="K33" s="159">
        <v>0</v>
      </c>
      <c r="L33" s="159">
        <v>0</v>
      </c>
      <c r="M33" s="159">
        <v>0</v>
      </c>
      <c r="N33" s="160">
        <v>0</v>
      </c>
      <c r="O33" s="158">
        <v>0</v>
      </c>
      <c r="P33" s="189">
        <v>0</v>
      </c>
    </row>
    <row r="34" spans="1:16" ht="14.25">
      <c r="A34" s="158" t="s">
        <v>210</v>
      </c>
      <c r="B34" s="158" t="s">
        <v>92</v>
      </c>
      <c r="C34" s="158" t="s">
        <v>172</v>
      </c>
      <c r="D34" s="158" t="s">
        <v>200</v>
      </c>
      <c r="E34" s="159">
        <v>5</v>
      </c>
      <c r="F34" s="159">
        <v>67</v>
      </c>
      <c r="G34" s="159">
        <v>1</v>
      </c>
      <c r="H34" s="159">
        <v>461</v>
      </c>
      <c r="I34" s="159">
        <v>0</v>
      </c>
      <c r="J34" s="159">
        <v>0</v>
      </c>
      <c r="K34" s="159">
        <v>0</v>
      </c>
      <c r="L34" s="159">
        <v>0</v>
      </c>
      <c r="M34" s="159">
        <v>0</v>
      </c>
      <c r="N34" s="160">
        <v>0</v>
      </c>
      <c r="O34" s="158">
        <v>0</v>
      </c>
      <c r="P34" s="189">
        <v>0</v>
      </c>
    </row>
    <row r="35" spans="1:16" ht="14.25">
      <c r="A35" s="158" t="s">
        <v>210</v>
      </c>
      <c r="B35" s="158" t="s">
        <v>93</v>
      </c>
      <c r="C35" s="158" t="s">
        <v>172</v>
      </c>
      <c r="D35" s="158" t="s">
        <v>200</v>
      </c>
      <c r="E35" s="159">
        <v>5</v>
      </c>
      <c r="F35" s="159">
        <v>0</v>
      </c>
      <c r="G35" s="159">
        <v>0</v>
      </c>
      <c r="H35" s="159">
        <v>735</v>
      </c>
      <c r="I35" s="159">
        <v>0</v>
      </c>
      <c r="J35" s="159">
        <v>0</v>
      </c>
      <c r="K35" s="159">
        <v>0</v>
      </c>
      <c r="L35" s="159">
        <v>0</v>
      </c>
      <c r="M35" s="159">
        <v>0</v>
      </c>
      <c r="N35" s="160">
        <v>0</v>
      </c>
      <c r="O35" s="158">
        <v>0</v>
      </c>
      <c r="P35" s="189">
        <v>0</v>
      </c>
    </row>
    <row r="36" spans="1:16" ht="14.25">
      <c r="A36" s="158" t="s">
        <v>210</v>
      </c>
      <c r="B36" s="158" t="s">
        <v>94</v>
      </c>
      <c r="C36" s="158" t="s">
        <v>172</v>
      </c>
      <c r="D36" s="158" t="s">
        <v>200</v>
      </c>
      <c r="E36" s="159">
        <v>5</v>
      </c>
      <c r="F36" s="159">
        <v>4273</v>
      </c>
      <c r="G36" s="159">
        <v>6500</v>
      </c>
      <c r="H36" s="159">
        <v>34475</v>
      </c>
      <c r="I36" s="159">
        <v>0</v>
      </c>
      <c r="J36" s="159">
        <v>0</v>
      </c>
      <c r="K36" s="159">
        <v>8</v>
      </c>
      <c r="L36" s="159">
        <v>1</v>
      </c>
      <c r="M36" s="159">
        <v>0</v>
      </c>
      <c r="N36" s="160">
        <v>0</v>
      </c>
      <c r="O36" s="158">
        <v>0</v>
      </c>
      <c r="P36" s="189">
        <v>0</v>
      </c>
    </row>
    <row r="37" spans="1:16" ht="14.25">
      <c r="A37" s="158" t="s">
        <v>210</v>
      </c>
      <c r="B37" s="158" t="s">
        <v>91</v>
      </c>
      <c r="C37" s="158" t="s">
        <v>174</v>
      </c>
      <c r="D37" s="158" t="s">
        <v>201</v>
      </c>
      <c r="E37" s="159">
        <v>6</v>
      </c>
      <c r="F37" s="159">
        <v>1343</v>
      </c>
      <c r="G37" s="159">
        <v>1672</v>
      </c>
      <c r="H37" s="159">
        <v>1620</v>
      </c>
      <c r="I37" s="159">
        <v>1731</v>
      </c>
      <c r="J37" s="159">
        <v>1667</v>
      </c>
      <c r="K37" s="159">
        <v>2049</v>
      </c>
      <c r="L37" s="159">
        <v>1439</v>
      </c>
      <c r="M37" s="159">
        <v>2252</v>
      </c>
      <c r="N37" s="160">
        <v>1543</v>
      </c>
      <c r="O37" s="158">
        <v>741</v>
      </c>
      <c r="P37" s="189">
        <v>642</v>
      </c>
    </row>
    <row r="38" spans="1:16" ht="14.25">
      <c r="A38" s="158" t="s">
        <v>210</v>
      </c>
      <c r="B38" s="158" t="s">
        <v>92</v>
      </c>
      <c r="C38" s="158" t="s">
        <v>174</v>
      </c>
      <c r="D38" s="158" t="s">
        <v>201</v>
      </c>
      <c r="E38" s="159">
        <v>6</v>
      </c>
      <c r="F38" s="159">
        <v>19268</v>
      </c>
      <c r="G38" s="159">
        <v>19150</v>
      </c>
      <c r="H38" s="159">
        <v>21837</v>
      </c>
      <c r="I38" s="159">
        <v>25088</v>
      </c>
      <c r="J38" s="159">
        <v>29495</v>
      </c>
      <c r="K38" s="159">
        <v>44984</v>
      </c>
      <c r="L38" s="159">
        <v>36852</v>
      </c>
      <c r="M38" s="159">
        <v>38074</v>
      </c>
      <c r="N38" s="160">
        <v>41320</v>
      </c>
      <c r="O38" s="158">
        <v>54706</v>
      </c>
      <c r="P38" s="189">
        <v>63187</v>
      </c>
    </row>
    <row r="39" spans="1:16" ht="14.25">
      <c r="A39" s="158" t="s">
        <v>210</v>
      </c>
      <c r="B39" s="158" t="s">
        <v>93</v>
      </c>
      <c r="C39" s="158" t="s">
        <v>174</v>
      </c>
      <c r="D39" s="158" t="s">
        <v>201</v>
      </c>
      <c r="E39" s="159">
        <v>6</v>
      </c>
      <c r="F39" s="159">
        <v>7732</v>
      </c>
      <c r="G39" s="159">
        <v>6814</v>
      </c>
      <c r="H39" s="159">
        <v>7370</v>
      </c>
      <c r="I39" s="159">
        <v>8299</v>
      </c>
      <c r="J39" s="159">
        <v>9194</v>
      </c>
      <c r="K39" s="159">
        <v>11141</v>
      </c>
      <c r="L39" s="159">
        <v>6692</v>
      </c>
      <c r="M39" s="159">
        <v>4823</v>
      </c>
      <c r="N39" s="160">
        <v>22108</v>
      </c>
      <c r="O39" s="158">
        <v>5705</v>
      </c>
      <c r="P39" s="189">
        <v>8130</v>
      </c>
    </row>
    <row r="40" spans="1:16" ht="14.25">
      <c r="A40" s="158" t="s">
        <v>210</v>
      </c>
      <c r="B40" s="158" t="s">
        <v>94</v>
      </c>
      <c r="C40" s="158" t="s">
        <v>174</v>
      </c>
      <c r="D40" s="158" t="s">
        <v>201</v>
      </c>
      <c r="E40" s="159">
        <v>6</v>
      </c>
      <c r="F40" s="159">
        <v>3488</v>
      </c>
      <c r="G40" s="159">
        <v>6453</v>
      </c>
      <c r="H40" s="159">
        <v>9867</v>
      </c>
      <c r="I40" s="159">
        <v>12433</v>
      </c>
      <c r="J40" s="159">
        <v>16286</v>
      </c>
      <c r="K40" s="159">
        <v>21600</v>
      </c>
      <c r="L40" s="159">
        <v>15531</v>
      </c>
      <c r="M40" s="159">
        <v>19229</v>
      </c>
      <c r="N40" s="160">
        <v>11403</v>
      </c>
      <c r="O40" s="158">
        <v>10945</v>
      </c>
      <c r="P40" s="189">
        <v>13290</v>
      </c>
    </row>
    <row r="41" spans="1:16" ht="14.25">
      <c r="A41" s="158" t="s">
        <v>210</v>
      </c>
      <c r="B41" s="158" t="s">
        <v>91</v>
      </c>
      <c r="C41" s="158" t="s">
        <v>176</v>
      </c>
      <c r="D41" s="158" t="s">
        <v>202</v>
      </c>
      <c r="E41" s="159">
        <v>7</v>
      </c>
      <c r="F41" s="159">
        <v>162</v>
      </c>
      <c r="G41" s="159">
        <v>217</v>
      </c>
      <c r="H41" s="159">
        <v>228</v>
      </c>
      <c r="I41" s="159">
        <v>195</v>
      </c>
      <c r="J41" s="159">
        <v>199</v>
      </c>
      <c r="K41" s="159">
        <v>327</v>
      </c>
      <c r="L41" s="159">
        <v>300</v>
      </c>
      <c r="M41" s="159">
        <v>176</v>
      </c>
      <c r="N41" s="160">
        <v>193</v>
      </c>
      <c r="O41" s="158">
        <v>144</v>
      </c>
      <c r="P41" s="189">
        <v>151</v>
      </c>
    </row>
    <row r="42" spans="1:16" ht="14.25">
      <c r="A42" s="158" t="s">
        <v>210</v>
      </c>
      <c r="B42" s="158" t="s">
        <v>92</v>
      </c>
      <c r="C42" s="158" t="s">
        <v>176</v>
      </c>
      <c r="D42" s="158" t="s">
        <v>202</v>
      </c>
      <c r="E42" s="159">
        <v>7</v>
      </c>
      <c r="F42" s="159">
        <v>6001</v>
      </c>
      <c r="G42" s="159">
        <v>5676</v>
      </c>
      <c r="H42" s="159">
        <v>6849</v>
      </c>
      <c r="I42" s="159">
        <v>7820</v>
      </c>
      <c r="J42" s="159">
        <v>8477</v>
      </c>
      <c r="K42" s="159">
        <v>18653</v>
      </c>
      <c r="L42" s="159">
        <v>16629</v>
      </c>
      <c r="M42" s="159">
        <v>10813</v>
      </c>
      <c r="N42" s="160">
        <v>13586</v>
      </c>
      <c r="O42" s="158">
        <v>17236</v>
      </c>
      <c r="P42" s="189">
        <v>20019</v>
      </c>
    </row>
    <row r="43" spans="1:16" ht="14.25">
      <c r="A43" s="158" t="s">
        <v>210</v>
      </c>
      <c r="B43" s="158" t="s">
        <v>93</v>
      </c>
      <c r="C43" s="158" t="s">
        <v>176</v>
      </c>
      <c r="D43" s="158" t="s">
        <v>202</v>
      </c>
      <c r="E43" s="159">
        <v>7</v>
      </c>
      <c r="F43" s="159">
        <v>1398</v>
      </c>
      <c r="G43" s="159">
        <v>1373</v>
      </c>
      <c r="H43" s="159">
        <v>1603</v>
      </c>
      <c r="I43" s="159">
        <v>1620</v>
      </c>
      <c r="J43" s="159">
        <v>1920</v>
      </c>
      <c r="K43" s="159">
        <v>3465</v>
      </c>
      <c r="L43" s="159">
        <v>3425</v>
      </c>
      <c r="M43" s="159">
        <v>1205</v>
      </c>
      <c r="N43" s="160">
        <v>1517</v>
      </c>
      <c r="O43" s="158">
        <v>1879</v>
      </c>
      <c r="P43" s="189">
        <v>3420</v>
      </c>
    </row>
    <row r="44" spans="1:16" ht="14.25">
      <c r="A44" s="158" t="s">
        <v>210</v>
      </c>
      <c r="B44" s="158" t="s">
        <v>94</v>
      </c>
      <c r="C44" s="158" t="s">
        <v>176</v>
      </c>
      <c r="D44" s="158" t="s">
        <v>202</v>
      </c>
      <c r="E44" s="159">
        <v>7</v>
      </c>
      <c r="F44" s="159">
        <v>733</v>
      </c>
      <c r="G44" s="159">
        <v>1132</v>
      </c>
      <c r="H44" s="159">
        <v>2154</v>
      </c>
      <c r="I44" s="159">
        <v>1713</v>
      </c>
      <c r="J44" s="159">
        <v>1853</v>
      </c>
      <c r="K44" s="159">
        <v>4312</v>
      </c>
      <c r="L44" s="159">
        <v>4174</v>
      </c>
      <c r="M44" s="159">
        <v>2682</v>
      </c>
      <c r="N44" s="160">
        <v>2364</v>
      </c>
      <c r="O44" s="158">
        <v>2933</v>
      </c>
      <c r="P44" s="189">
        <v>3372</v>
      </c>
    </row>
    <row r="45" spans="1:16" ht="14.25">
      <c r="A45" s="158" t="s">
        <v>210</v>
      </c>
      <c r="B45" s="158" t="s">
        <v>91</v>
      </c>
      <c r="C45" s="158" t="s">
        <v>178</v>
      </c>
      <c r="D45" s="158" t="s">
        <v>203</v>
      </c>
      <c r="E45" s="159">
        <v>8</v>
      </c>
      <c r="F45" s="159">
        <v>1795</v>
      </c>
      <c r="G45" s="159">
        <v>1710</v>
      </c>
      <c r="H45" s="159">
        <v>667</v>
      </c>
      <c r="I45" s="159">
        <v>525</v>
      </c>
      <c r="J45" s="159">
        <v>67</v>
      </c>
      <c r="K45" s="159">
        <v>-121</v>
      </c>
      <c r="L45" s="159">
        <v>190</v>
      </c>
      <c r="M45" s="159">
        <v>-619</v>
      </c>
      <c r="N45" s="160">
        <v>116</v>
      </c>
      <c r="O45" s="158">
        <v>369</v>
      </c>
      <c r="P45" s="189">
        <v>114</v>
      </c>
    </row>
    <row r="46" spans="1:16" ht="14.25">
      <c r="A46" s="158" t="s">
        <v>210</v>
      </c>
      <c r="B46" s="158" t="s">
        <v>92</v>
      </c>
      <c r="C46" s="158" t="s">
        <v>178</v>
      </c>
      <c r="D46" s="158" t="s">
        <v>203</v>
      </c>
      <c r="E46" s="159">
        <v>8</v>
      </c>
      <c r="F46" s="159">
        <v>13319</v>
      </c>
      <c r="G46" s="159">
        <v>14840</v>
      </c>
      <c r="H46" s="159">
        <v>21463</v>
      </c>
      <c r="I46" s="159">
        <v>23128</v>
      </c>
      <c r="J46" s="159">
        <v>30970</v>
      </c>
      <c r="K46" s="159">
        <v>16441</v>
      </c>
      <c r="L46" s="159">
        <v>27986</v>
      </c>
      <c r="M46" s="159">
        <v>112686</v>
      </c>
      <c r="N46" s="160">
        <v>43839</v>
      </c>
      <c r="O46" s="158">
        <v>33507</v>
      </c>
      <c r="P46" s="189">
        <v>51243</v>
      </c>
    </row>
    <row r="47" spans="1:16" ht="14.25">
      <c r="A47" s="158" t="s">
        <v>210</v>
      </c>
      <c r="B47" s="158" t="s">
        <v>93</v>
      </c>
      <c r="C47" s="158" t="s">
        <v>178</v>
      </c>
      <c r="D47" s="158" t="s">
        <v>203</v>
      </c>
      <c r="E47" s="159">
        <v>8</v>
      </c>
      <c r="F47" s="159">
        <v>3673</v>
      </c>
      <c r="G47" s="159">
        <v>7243</v>
      </c>
      <c r="H47" s="159">
        <v>7613</v>
      </c>
      <c r="I47" s="159">
        <v>7081</v>
      </c>
      <c r="J47" s="159">
        <v>7033</v>
      </c>
      <c r="K47" s="159">
        <v>19900</v>
      </c>
      <c r="L47" s="159">
        <v>7691</v>
      </c>
      <c r="M47" s="159">
        <v>6065</v>
      </c>
      <c r="N47" s="160">
        <v>8898</v>
      </c>
      <c r="O47" s="158">
        <v>6724</v>
      </c>
      <c r="P47" s="189">
        <v>11564</v>
      </c>
    </row>
    <row r="48" spans="1:16" ht="14.25">
      <c r="A48" s="158" t="s">
        <v>210</v>
      </c>
      <c r="B48" s="158" t="s">
        <v>94</v>
      </c>
      <c r="C48" s="158" t="s">
        <v>178</v>
      </c>
      <c r="D48" s="158" t="s">
        <v>203</v>
      </c>
      <c r="E48" s="159">
        <v>8</v>
      </c>
      <c r="F48" s="159">
        <v>16207</v>
      </c>
      <c r="G48" s="159">
        <v>19272</v>
      </c>
      <c r="H48" s="159">
        <v>51622</v>
      </c>
      <c r="I48" s="159">
        <v>3518</v>
      </c>
      <c r="J48" s="159">
        <v>2291</v>
      </c>
      <c r="K48" s="159">
        <v>-1979</v>
      </c>
      <c r="L48" s="159">
        <v>-534</v>
      </c>
      <c r="M48" s="159">
        <v>-7</v>
      </c>
      <c r="N48" s="160">
        <v>4252</v>
      </c>
      <c r="O48" s="158">
        <v>5027</v>
      </c>
      <c r="P48" s="189">
        <v>4627</v>
      </c>
    </row>
    <row r="49" spans="1:16" ht="14.25">
      <c r="A49" s="158" t="s">
        <v>210</v>
      </c>
      <c r="B49" s="158" t="s">
        <v>91</v>
      </c>
      <c r="C49" s="158" t="s">
        <v>182</v>
      </c>
      <c r="D49" s="158" t="s">
        <v>204</v>
      </c>
      <c r="E49" s="159">
        <v>9</v>
      </c>
      <c r="F49" s="159">
        <v>1367</v>
      </c>
      <c r="G49" s="159">
        <v>499</v>
      </c>
      <c r="H49" s="159">
        <v>1981</v>
      </c>
      <c r="I49" s="159">
        <v>1371</v>
      </c>
      <c r="J49" s="159">
        <v>1145</v>
      </c>
      <c r="K49" s="159">
        <v>14</v>
      </c>
      <c r="L49" s="159">
        <v>2753</v>
      </c>
      <c r="M49" s="159">
        <v>-321</v>
      </c>
      <c r="N49" s="160">
        <v>1067</v>
      </c>
      <c r="O49" s="158">
        <v>1117</v>
      </c>
      <c r="P49" s="189">
        <v>1172</v>
      </c>
    </row>
    <row r="50" spans="1:16" ht="14.25">
      <c r="A50" s="158" t="s">
        <v>210</v>
      </c>
      <c r="B50" s="158" t="s">
        <v>92</v>
      </c>
      <c r="C50" s="158" t="s">
        <v>182</v>
      </c>
      <c r="D50" s="158" t="s">
        <v>204</v>
      </c>
      <c r="E50" s="159">
        <v>9</v>
      </c>
      <c r="F50" s="159">
        <v>26495</v>
      </c>
      <c r="G50" s="159">
        <v>10991</v>
      </c>
      <c r="H50" s="159">
        <v>34983</v>
      </c>
      <c r="I50" s="159">
        <v>37110</v>
      </c>
      <c r="J50" s="159">
        <v>30613</v>
      </c>
      <c r="K50" s="159">
        <v>-2986</v>
      </c>
      <c r="L50" s="159">
        <v>88140</v>
      </c>
      <c r="M50" s="159">
        <v>-19582</v>
      </c>
      <c r="N50" s="160">
        <v>55696</v>
      </c>
      <c r="O50" s="158">
        <v>63417</v>
      </c>
      <c r="P50" s="189">
        <v>84436</v>
      </c>
    </row>
    <row r="51" spans="1:16" ht="14.25">
      <c r="A51" s="158" t="s">
        <v>210</v>
      </c>
      <c r="B51" s="158" t="s">
        <v>93</v>
      </c>
      <c r="C51" s="158" t="s">
        <v>182</v>
      </c>
      <c r="D51" s="158" t="s">
        <v>204</v>
      </c>
      <c r="E51" s="159">
        <v>9</v>
      </c>
      <c r="F51" s="159">
        <v>8758</v>
      </c>
      <c r="G51" s="159">
        <v>3491</v>
      </c>
      <c r="H51" s="159">
        <v>10868</v>
      </c>
      <c r="I51" s="159">
        <v>11439</v>
      </c>
      <c r="J51" s="159">
        <v>11814</v>
      </c>
      <c r="K51" s="159">
        <v>187</v>
      </c>
      <c r="L51" s="159">
        <v>24603</v>
      </c>
      <c r="M51" s="159">
        <v>-6039</v>
      </c>
      <c r="N51" s="160">
        <v>7395</v>
      </c>
      <c r="O51" s="158">
        <v>10442</v>
      </c>
      <c r="P51" s="189">
        <v>13526</v>
      </c>
    </row>
    <row r="52" spans="1:16" ht="14.25">
      <c r="A52" s="158" t="s">
        <v>210</v>
      </c>
      <c r="B52" s="158" t="s">
        <v>94</v>
      </c>
      <c r="C52" s="158" t="s">
        <v>182</v>
      </c>
      <c r="D52" s="158" t="s">
        <v>204</v>
      </c>
      <c r="E52" s="159">
        <v>9</v>
      </c>
      <c r="F52" s="159">
        <v>2401</v>
      </c>
      <c r="G52" s="159">
        <v>1152</v>
      </c>
      <c r="H52" s="159">
        <v>7653</v>
      </c>
      <c r="I52" s="159">
        <v>9429</v>
      </c>
      <c r="J52" s="159">
        <v>8511</v>
      </c>
      <c r="K52" s="159">
        <v>-1997</v>
      </c>
      <c r="L52" s="159">
        <v>24058</v>
      </c>
      <c r="M52" s="159">
        <v>-8029</v>
      </c>
      <c r="N52" s="160">
        <v>10038</v>
      </c>
      <c r="O52" s="158">
        <v>14907</v>
      </c>
      <c r="P52" s="189">
        <v>17882</v>
      </c>
    </row>
    <row r="53" spans="1:16" ht="14.25">
      <c r="A53" s="158" t="s">
        <v>210</v>
      </c>
      <c r="B53" s="158" t="s">
        <v>91</v>
      </c>
      <c r="C53" s="158" t="s">
        <v>184</v>
      </c>
      <c r="D53" s="158" t="s">
        <v>205</v>
      </c>
      <c r="E53" s="159">
        <v>10</v>
      </c>
      <c r="F53" s="159">
        <v>5</v>
      </c>
      <c r="G53" s="159">
        <v>5</v>
      </c>
      <c r="H53" s="159">
        <v>3</v>
      </c>
      <c r="I53" s="159">
        <v>2</v>
      </c>
      <c r="J53" s="159">
        <v>2</v>
      </c>
      <c r="K53" s="159">
        <v>2</v>
      </c>
      <c r="L53" s="159">
        <v>2</v>
      </c>
      <c r="M53" s="159">
        <v>3</v>
      </c>
      <c r="N53" s="160">
        <v>3</v>
      </c>
      <c r="O53" s="158">
        <v>3</v>
      </c>
      <c r="P53" s="189">
        <v>3</v>
      </c>
    </row>
    <row r="54" spans="1:16" ht="14.25">
      <c r="A54" s="158" t="s">
        <v>210</v>
      </c>
      <c r="B54" s="158" t="s">
        <v>92</v>
      </c>
      <c r="C54" s="158" t="s">
        <v>184</v>
      </c>
      <c r="D54" s="158" t="s">
        <v>205</v>
      </c>
      <c r="E54" s="159">
        <v>10</v>
      </c>
      <c r="F54" s="159">
        <v>34</v>
      </c>
      <c r="G54" s="159">
        <v>51</v>
      </c>
      <c r="H54" s="159">
        <v>69</v>
      </c>
      <c r="I54" s="159">
        <v>76</v>
      </c>
      <c r="J54" s="159">
        <v>76</v>
      </c>
      <c r="K54" s="159">
        <v>63</v>
      </c>
      <c r="L54" s="159">
        <v>54</v>
      </c>
      <c r="M54" s="159">
        <v>73</v>
      </c>
      <c r="N54" s="160">
        <v>145</v>
      </c>
      <c r="O54" s="158">
        <v>132</v>
      </c>
      <c r="P54" s="189">
        <v>97</v>
      </c>
    </row>
    <row r="55" spans="1:16" ht="14.25">
      <c r="A55" s="158" t="s">
        <v>210</v>
      </c>
      <c r="B55" s="158" t="s">
        <v>93</v>
      </c>
      <c r="C55" s="158" t="s">
        <v>184</v>
      </c>
      <c r="D55" s="158" t="s">
        <v>205</v>
      </c>
      <c r="E55" s="159">
        <v>10</v>
      </c>
      <c r="F55" s="159">
        <v>18</v>
      </c>
      <c r="G55" s="159">
        <v>18</v>
      </c>
      <c r="H55" s="159">
        <v>16</v>
      </c>
      <c r="I55" s="159">
        <v>20</v>
      </c>
      <c r="J55" s="159">
        <v>24</v>
      </c>
      <c r="K55" s="159">
        <v>28</v>
      </c>
      <c r="L55" s="159">
        <v>22</v>
      </c>
      <c r="M55" s="159">
        <v>26</v>
      </c>
      <c r="N55" s="160">
        <v>49</v>
      </c>
      <c r="O55" s="158">
        <v>26</v>
      </c>
      <c r="P55" s="189">
        <v>42</v>
      </c>
    </row>
    <row r="56" spans="1:16" ht="14.25">
      <c r="A56" s="158" t="s">
        <v>210</v>
      </c>
      <c r="B56" s="158" t="s">
        <v>94</v>
      </c>
      <c r="C56" s="158" t="s">
        <v>184</v>
      </c>
      <c r="D56" s="158" t="s">
        <v>205</v>
      </c>
      <c r="E56" s="159">
        <v>10</v>
      </c>
      <c r="F56" s="159">
        <v>51</v>
      </c>
      <c r="G56" s="159">
        <v>56</v>
      </c>
      <c r="H56" s="159">
        <v>56</v>
      </c>
      <c r="I56" s="159">
        <v>60</v>
      </c>
      <c r="J56" s="159">
        <v>51</v>
      </c>
      <c r="K56" s="159">
        <v>61</v>
      </c>
      <c r="L56" s="159">
        <v>72</v>
      </c>
      <c r="M56" s="159">
        <v>108</v>
      </c>
      <c r="N56" s="160">
        <v>59</v>
      </c>
      <c r="O56" s="158">
        <v>59</v>
      </c>
      <c r="P56" s="189">
        <v>73</v>
      </c>
    </row>
    <row r="57" spans="1:16" ht="14.25">
      <c r="A57" s="158" t="s">
        <v>210</v>
      </c>
      <c r="B57" s="158" t="s">
        <v>91</v>
      </c>
      <c r="C57" s="158" t="s">
        <v>186</v>
      </c>
      <c r="D57" s="158" t="s">
        <v>206</v>
      </c>
      <c r="E57" s="159">
        <v>11</v>
      </c>
      <c r="F57" s="159">
        <v>53</v>
      </c>
      <c r="G57" s="159">
        <v>52</v>
      </c>
      <c r="H57" s="159">
        <v>55</v>
      </c>
      <c r="I57" s="159">
        <v>52</v>
      </c>
      <c r="J57" s="159">
        <v>55</v>
      </c>
      <c r="K57" s="159">
        <v>56</v>
      </c>
      <c r="L57" s="159">
        <v>54</v>
      </c>
      <c r="M57" s="159">
        <v>47</v>
      </c>
      <c r="N57" s="160">
        <v>43</v>
      </c>
      <c r="O57" s="158">
        <v>30</v>
      </c>
      <c r="P57" s="189">
        <v>24</v>
      </c>
    </row>
    <row r="58" spans="1:16" ht="14.25">
      <c r="A58" s="158" t="s">
        <v>210</v>
      </c>
      <c r="B58" s="158" t="s">
        <v>92</v>
      </c>
      <c r="C58" s="158" t="s">
        <v>186</v>
      </c>
      <c r="D58" s="158" t="s">
        <v>206</v>
      </c>
      <c r="E58" s="159">
        <v>11</v>
      </c>
      <c r="F58" s="159">
        <v>1041</v>
      </c>
      <c r="G58" s="159">
        <v>1104</v>
      </c>
      <c r="H58" s="159">
        <v>1154</v>
      </c>
      <c r="I58" s="159">
        <v>1192</v>
      </c>
      <c r="J58" s="159">
        <v>1303</v>
      </c>
      <c r="K58" s="159">
        <v>1305</v>
      </c>
      <c r="L58" s="159">
        <v>1312</v>
      </c>
      <c r="M58" s="159">
        <v>1679</v>
      </c>
      <c r="N58" s="160">
        <v>1844</v>
      </c>
      <c r="O58" s="158">
        <v>2083</v>
      </c>
      <c r="P58" s="189">
        <v>1943</v>
      </c>
    </row>
    <row r="59" spans="1:16" ht="14.25">
      <c r="A59" s="158" t="s">
        <v>210</v>
      </c>
      <c r="B59" s="158" t="s">
        <v>93</v>
      </c>
      <c r="C59" s="158" t="s">
        <v>186</v>
      </c>
      <c r="D59" s="158" t="s">
        <v>206</v>
      </c>
      <c r="E59" s="159">
        <v>11</v>
      </c>
      <c r="F59" s="159">
        <v>252</v>
      </c>
      <c r="G59" s="159">
        <v>282</v>
      </c>
      <c r="H59" s="159">
        <v>294</v>
      </c>
      <c r="I59" s="159">
        <v>363</v>
      </c>
      <c r="J59" s="159">
        <v>366</v>
      </c>
      <c r="K59" s="159">
        <v>471</v>
      </c>
      <c r="L59" s="159">
        <v>427</v>
      </c>
      <c r="M59" s="159">
        <v>269</v>
      </c>
      <c r="N59" s="160">
        <v>285</v>
      </c>
      <c r="O59" s="158">
        <v>264</v>
      </c>
      <c r="P59" s="189">
        <v>278</v>
      </c>
    </row>
    <row r="60" spans="1:16" ht="14.25">
      <c r="A60" s="158" t="s">
        <v>210</v>
      </c>
      <c r="B60" s="158" t="s">
        <v>94</v>
      </c>
      <c r="C60" s="158" t="s">
        <v>186</v>
      </c>
      <c r="D60" s="158" t="s">
        <v>206</v>
      </c>
      <c r="E60" s="159">
        <v>11</v>
      </c>
      <c r="F60" s="159">
        <v>203</v>
      </c>
      <c r="G60" s="159">
        <v>251</v>
      </c>
      <c r="H60" s="159">
        <v>392</v>
      </c>
      <c r="I60" s="159">
        <v>463</v>
      </c>
      <c r="J60" s="159">
        <v>450</v>
      </c>
      <c r="K60" s="159">
        <v>394</v>
      </c>
      <c r="L60" s="159">
        <v>392</v>
      </c>
      <c r="M60" s="159">
        <v>410</v>
      </c>
      <c r="N60" s="160">
        <v>313</v>
      </c>
      <c r="O60" s="158">
        <v>335</v>
      </c>
      <c r="P60" s="189">
        <v>357</v>
      </c>
    </row>
    <row r="61" spans="1:16" ht="14.25">
      <c r="A61" s="158" t="s">
        <v>210</v>
      </c>
      <c r="B61" s="158" t="s">
        <v>91</v>
      </c>
      <c r="C61" s="158" t="s">
        <v>180</v>
      </c>
      <c r="D61" s="158" t="s">
        <v>207</v>
      </c>
      <c r="E61" s="159">
        <v>12</v>
      </c>
      <c r="F61" s="159">
        <v>-53</v>
      </c>
      <c r="G61" s="159">
        <v>-64</v>
      </c>
      <c r="H61" s="159">
        <v>-63</v>
      </c>
      <c r="I61" s="159">
        <v>-45</v>
      </c>
      <c r="J61" s="159">
        <v>-53</v>
      </c>
      <c r="K61" s="159">
        <v>-48</v>
      </c>
      <c r="L61" s="159">
        <v>-49</v>
      </c>
      <c r="M61" s="159">
        <v>-53</v>
      </c>
      <c r="N61" s="160">
        <v>-50</v>
      </c>
      <c r="O61" s="158">
        <v>-14</v>
      </c>
      <c r="P61" s="189">
        <v>-8</v>
      </c>
    </row>
    <row r="62" spans="1:16" ht="14.25">
      <c r="A62" s="158" t="s">
        <v>210</v>
      </c>
      <c r="B62" s="158" t="s">
        <v>92</v>
      </c>
      <c r="C62" s="158" t="s">
        <v>180</v>
      </c>
      <c r="D62" s="158" t="s">
        <v>207</v>
      </c>
      <c r="E62" s="159">
        <v>12</v>
      </c>
      <c r="F62" s="159">
        <v>-2081</v>
      </c>
      <c r="G62" s="159">
        <v>-2091</v>
      </c>
      <c r="H62" s="159">
        <v>-2201</v>
      </c>
      <c r="I62" s="159">
        <v>-2114</v>
      </c>
      <c r="J62" s="159">
        <v>-2000</v>
      </c>
      <c r="K62" s="159">
        <v>-1714</v>
      </c>
      <c r="L62" s="159">
        <v>-1487</v>
      </c>
      <c r="M62" s="159">
        <v>-2210</v>
      </c>
      <c r="N62" s="160">
        <v>-2366</v>
      </c>
      <c r="O62" s="158">
        <v>-2007</v>
      </c>
      <c r="P62" s="189">
        <v>-1641</v>
      </c>
    </row>
    <row r="63" spans="1:16" ht="14.25">
      <c r="A63" s="158" t="s">
        <v>210</v>
      </c>
      <c r="B63" s="158" t="s">
        <v>93</v>
      </c>
      <c r="C63" s="158" t="s">
        <v>180</v>
      </c>
      <c r="D63" s="158" t="s">
        <v>207</v>
      </c>
      <c r="E63" s="159">
        <v>12</v>
      </c>
      <c r="F63" s="159">
        <v>-452</v>
      </c>
      <c r="G63" s="159">
        <v>-511</v>
      </c>
      <c r="H63" s="159">
        <v>-548</v>
      </c>
      <c r="I63" s="159">
        <v>-561</v>
      </c>
      <c r="J63" s="159">
        <v>-557</v>
      </c>
      <c r="K63" s="159">
        <v>-454</v>
      </c>
      <c r="L63" s="159">
        <v>-475</v>
      </c>
      <c r="M63" s="159">
        <v>-173</v>
      </c>
      <c r="N63" s="160">
        <v>-114</v>
      </c>
      <c r="O63" s="158">
        <v>-65</v>
      </c>
      <c r="P63" s="189">
        <v>-39</v>
      </c>
    </row>
    <row r="64" spans="1:16" ht="14.25">
      <c r="A64" s="158" t="s">
        <v>210</v>
      </c>
      <c r="B64" s="158" t="s">
        <v>94</v>
      </c>
      <c r="C64" s="158" t="s">
        <v>180</v>
      </c>
      <c r="D64" s="158" t="s">
        <v>207</v>
      </c>
      <c r="E64" s="159">
        <v>12</v>
      </c>
      <c r="F64" s="159">
        <v>-273</v>
      </c>
      <c r="G64" s="159">
        <v>-405</v>
      </c>
      <c r="H64" s="159">
        <v>-638</v>
      </c>
      <c r="I64" s="159">
        <v>-926</v>
      </c>
      <c r="J64" s="159">
        <v>-929</v>
      </c>
      <c r="K64" s="159">
        <v>-505</v>
      </c>
      <c r="L64" s="159">
        <v>-615</v>
      </c>
      <c r="M64" s="159">
        <v>-677</v>
      </c>
      <c r="N64" s="160">
        <v>-539</v>
      </c>
      <c r="O64" s="158">
        <v>-569</v>
      </c>
      <c r="P64" s="189">
        <v>-517</v>
      </c>
    </row>
    <row r="65" spans="1:16" ht="14.25">
      <c r="A65" s="158" t="s">
        <v>210</v>
      </c>
      <c r="B65" s="158" t="s">
        <v>91</v>
      </c>
      <c r="C65" s="158" t="s">
        <v>188</v>
      </c>
      <c r="D65" s="158" t="s">
        <v>208</v>
      </c>
      <c r="E65" s="159">
        <v>13</v>
      </c>
      <c r="F65" s="161">
        <v>-173</v>
      </c>
      <c r="G65" s="161">
        <v>100</v>
      </c>
      <c r="H65" s="161">
        <v>-424</v>
      </c>
      <c r="I65" s="161">
        <v>-3211</v>
      </c>
      <c r="J65" s="161">
        <v>-139</v>
      </c>
      <c r="K65" s="161">
        <v>-281</v>
      </c>
      <c r="L65" s="161">
        <v>-2025</v>
      </c>
      <c r="M65" s="161">
        <v>-545</v>
      </c>
      <c r="N65" s="160">
        <v>-1735</v>
      </c>
      <c r="O65" s="158">
        <v>-9890</v>
      </c>
      <c r="P65" s="189">
        <v>-2043</v>
      </c>
    </row>
    <row r="66" spans="1:16" ht="14.25">
      <c r="A66" s="158" t="s">
        <v>210</v>
      </c>
      <c r="B66" s="158" t="s">
        <v>92</v>
      </c>
      <c r="C66" s="158" t="s">
        <v>188</v>
      </c>
      <c r="D66" s="158" t="s">
        <v>208</v>
      </c>
      <c r="E66" s="159">
        <v>13</v>
      </c>
      <c r="F66" s="161">
        <v>-20306</v>
      </c>
      <c r="G66" s="161">
        <v>-5568</v>
      </c>
      <c r="H66" s="161">
        <v>-900</v>
      </c>
      <c r="I66" s="161">
        <v>-1143</v>
      </c>
      <c r="J66" s="161">
        <v>-4171</v>
      </c>
      <c r="K66" s="161">
        <v>-11409</v>
      </c>
      <c r="L66" s="161">
        <v>-2567</v>
      </c>
      <c r="M66" s="161">
        <v>-94025</v>
      </c>
      <c r="N66" s="160">
        <v>-7068</v>
      </c>
      <c r="O66" s="158">
        <v>-645065</v>
      </c>
      <c r="P66" s="189">
        <v>-32731</v>
      </c>
    </row>
    <row r="67" spans="1:16" ht="14.25">
      <c r="A67" s="158" t="s">
        <v>210</v>
      </c>
      <c r="B67" s="158" t="s">
        <v>93</v>
      </c>
      <c r="C67" s="158" t="s">
        <v>188</v>
      </c>
      <c r="D67" s="158" t="s">
        <v>208</v>
      </c>
      <c r="E67" s="159">
        <v>13</v>
      </c>
      <c r="F67" s="161">
        <v>-233</v>
      </c>
      <c r="G67" s="161">
        <v>-3607</v>
      </c>
      <c r="H67" s="161">
        <v>-1965</v>
      </c>
      <c r="I67" s="161">
        <v>-1650</v>
      </c>
      <c r="J67" s="161">
        <v>-2635</v>
      </c>
      <c r="K67" s="161">
        <v>-20024</v>
      </c>
      <c r="L67" s="161">
        <v>-3291</v>
      </c>
      <c r="M67" s="161">
        <v>-2068</v>
      </c>
      <c r="N67" s="160">
        <v>-1216</v>
      </c>
      <c r="O67" s="158">
        <v>-45043</v>
      </c>
      <c r="P67" s="189">
        <v>-18198</v>
      </c>
    </row>
    <row r="68" spans="1:16" ht="14.25">
      <c r="A68" s="158" t="s">
        <v>210</v>
      </c>
      <c r="B68" s="158" t="s">
        <v>94</v>
      </c>
      <c r="C68" s="158" t="s">
        <v>188</v>
      </c>
      <c r="D68" s="158" t="s">
        <v>208</v>
      </c>
      <c r="E68" s="159">
        <v>13</v>
      </c>
      <c r="F68" s="161">
        <v>-225</v>
      </c>
      <c r="G68" s="161">
        <v>565</v>
      </c>
      <c r="H68" s="161">
        <v>-11273</v>
      </c>
      <c r="I68" s="161">
        <v>245</v>
      </c>
      <c r="J68" s="161">
        <v>-4126</v>
      </c>
      <c r="K68" s="161">
        <v>-3513</v>
      </c>
      <c r="L68" s="161">
        <v>-700</v>
      </c>
      <c r="M68" s="161">
        <v>15791</v>
      </c>
      <c r="N68" s="160">
        <v>-6</v>
      </c>
      <c r="O68" s="158">
        <v>-12246</v>
      </c>
      <c r="P68" s="189">
        <v>-212</v>
      </c>
    </row>
    <row r="69" spans="1:16" ht="14.25">
      <c r="A69" s="158" t="s">
        <v>210</v>
      </c>
      <c r="B69" s="158" t="s">
        <v>91</v>
      </c>
      <c r="C69" s="158" t="s">
        <v>190</v>
      </c>
      <c r="D69" s="158" t="s">
        <v>209</v>
      </c>
      <c r="E69" s="159">
        <v>14</v>
      </c>
      <c r="F69" s="161">
        <v>2887</v>
      </c>
      <c r="G69" s="161">
        <v>2198</v>
      </c>
      <c r="H69" s="161">
        <v>2108</v>
      </c>
      <c r="I69" s="161">
        <v>-1409</v>
      </c>
      <c r="J69" s="161">
        <v>967</v>
      </c>
      <c r="K69" s="161">
        <v>-491</v>
      </c>
      <c r="L69" s="161">
        <v>816</v>
      </c>
      <c r="M69" s="161">
        <v>-1583</v>
      </c>
      <c r="N69" s="160">
        <v>-642</v>
      </c>
      <c r="O69" s="158">
        <v>-8444</v>
      </c>
      <c r="P69" s="189">
        <v>-786</v>
      </c>
    </row>
    <row r="70" spans="1:16" ht="14.25">
      <c r="A70" s="158" t="s">
        <v>210</v>
      </c>
      <c r="B70" s="158" t="s">
        <v>92</v>
      </c>
      <c r="C70" s="158" t="s">
        <v>190</v>
      </c>
      <c r="D70" s="158" t="s">
        <v>209</v>
      </c>
      <c r="E70" s="159">
        <v>14</v>
      </c>
      <c r="F70" s="161">
        <v>16419</v>
      </c>
      <c r="G70" s="161">
        <v>17120</v>
      </c>
      <c r="H70" s="161">
        <v>52260</v>
      </c>
      <c r="I70" s="161">
        <v>55866</v>
      </c>
      <c r="J70" s="161">
        <v>54185</v>
      </c>
      <c r="K70" s="161">
        <v>-910</v>
      </c>
      <c r="L70" s="161">
        <v>110814</v>
      </c>
      <c r="M70" s="161">
        <v>-4736</v>
      </c>
      <c r="N70" s="160">
        <v>88402</v>
      </c>
      <c r="O70" s="158">
        <v>-552098</v>
      </c>
      <c r="P70" s="189">
        <v>99461</v>
      </c>
    </row>
    <row r="71" spans="1:16" ht="14.25">
      <c r="A71" s="158" t="s">
        <v>210</v>
      </c>
      <c r="B71" s="158" t="s">
        <v>93</v>
      </c>
      <c r="C71" s="158" t="s">
        <v>190</v>
      </c>
      <c r="D71" s="158" t="s">
        <v>209</v>
      </c>
      <c r="E71" s="159">
        <v>14</v>
      </c>
      <c r="F71" s="161">
        <v>11512</v>
      </c>
      <c r="G71" s="161">
        <v>6353</v>
      </c>
      <c r="H71" s="161">
        <v>15691</v>
      </c>
      <c r="I71" s="161">
        <v>15966</v>
      </c>
      <c r="J71" s="161">
        <v>15314</v>
      </c>
      <c r="K71" s="161">
        <v>-834</v>
      </c>
      <c r="L71" s="161">
        <v>28123</v>
      </c>
      <c r="M71" s="161">
        <v>-2458</v>
      </c>
      <c r="N71" s="160">
        <v>14728</v>
      </c>
      <c r="O71" s="158">
        <v>-28180</v>
      </c>
      <c r="P71" s="189">
        <v>6616</v>
      </c>
    </row>
    <row r="72" spans="1:16" ht="14.25">
      <c r="A72" s="158" t="s">
        <v>210</v>
      </c>
      <c r="B72" s="158" t="s">
        <v>94</v>
      </c>
      <c r="C72" s="158" t="s">
        <v>190</v>
      </c>
      <c r="D72" s="158" t="s">
        <v>209</v>
      </c>
      <c r="E72" s="159">
        <v>14</v>
      </c>
      <c r="F72" s="161">
        <v>17958</v>
      </c>
      <c r="G72" s="161">
        <v>20389</v>
      </c>
      <c r="H72" s="161">
        <v>47028</v>
      </c>
      <c r="I72" s="161">
        <v>11863</v>
      </c>
      <c r="J72" s="161">
        <v>5346</v>
      </c>
      <c r="K72" s="161">
        <v>-8327</v>
      </c>
      <c r="L72" s="161">
        <v>21888</v>
      </c>
      <c r="M72" s="161">
        <v>6774</v>
      </c>
      <c r="N72" s="160">
        <v>13490</v>
      </c>
      <c r="O72" s="158">
        <v>6843</v>
      </c>
      <c r="P72" s="189">
        <v>21496</v>
      </c>
    </row>
    <row r="73" spans="1:16" ht="14.25">
      <c r="A73" s="158" t="s">
        <v>210</v>
      </c>
      <c r="B73" s="158" t="s">
        <v>91</v>
      </c>
      <c r="C73" s="158" t="s">
        <v>192</v>
      </c>
      <c r="D73" s="158" t="s">
        <v>156</v>
      </c>
      <c r="E73" s="159">
        <v>15</v>
      </c>
      <c r="F73" s="161">
        <v>16970</v>
      </c>
      <c r="G73" s="161">
        <v>19167</v>
      </c>
      <c r="H73" s="161">
        <v>21275</v>
      </c>
      <c r="I73" s="161">
        <v>19866</v>
      </c>
      <c r="J73" s="161">
        <v>20833</v>
      </c>
      <c r="K73" s="161">
        <v>20342</v>
      </c>
      <c r="L73" s="161">
        <v>21157</v>
      </c>
      <c r="M73" s="161">
        <v>19574</v>
      </c>
      <c r="N73" s="160">
        <v>18932</v>
      </c>
      <c r="O73" s="158">
        <v>10488</v>
      </c>
      <c r="P73" s="189">
        <v>9702</v>
      </c>
    </row>
    <row r="74" spans="1:16" ht="14.25">
      <c r="A74" s="158" t="s">
        <v>210</v>
      </c>
      <c r="B74" s="158" t="s">
        <v>92</v>
      </c>
      <c r="C74" s="158" t="s">
        <v>192</v>
      </c>
      <c r="D74" s="158" t="s">
        <v>156</v>
      </c>
      <c r="E74" s="159">
        <v>15</v>
      </c>
      <c r="F74" s="161">
        <v>278730</v>
      </c>
      <c r="G74" s="161">
        <v>295850</v>
      </c>
      <c r="H74" s="161">
        <v>348110</v>
      </c>
      <c r="I74" s="161">
        <v>403975</v>
      </c>
      <c r="J74" s="161">
        <v>458161</v>
      </c>
      <c r="K74" s="161">
        <v>457251</v>
      </c>
      <c r="L74" s="161">
        <v>568066</v>
      </c>
      <c r="M74" s="161">
        <v>616675</v>
      </c>
      <c r="N74" s="160">
        <v>705077</v>
      </c>
      <c r="O74" s="158">
        <v>152980</v>
      </c>
      <c r="P74" s="189">
        <v>252441</v>
      </c>
    </row>
    <row r="75" spans="1:16" ht="14.25">
      <c r="A75" s="158" t="s">
        <v>210</v>
      </c>
      <c r="B75" s="158" t="s">
        <v>93</v>
      </c>
      <c r="C75" s="158" t="s">
        <v>192</v>
      </c>
      <c r="D75" s="158" t="s">
        <v>156</v>
      </c>
      <c r="E75" s="159">
        <v>15</v>
      </c>
      <c r="F75" s="161">
        <v>92296</v>
      </c>
      <c r="G75" s="161">
        <v>98648</v>
      </c>
      <c r="H75" s="161">
        <v>114339</v>
      </c>
      <c r="I75" s="161">
        <v>130305</v>
      </c>
      <c r="J75" s="161">
        <v>145619</v>
      </c>
      <c r="K75" s="161">
        <v>144785</v>
      </c>
      <c r="L75" s="161">
        <v>172908</v>
      </c>
      <c r="M75" s="161">
        <v>117104</v>
      </c>
      <c r="N75" s="160">
        <v>131832</v>
      </c>
      <c r="O75" s="158">
        <v>103653</v>
      </c>
      <c r="P75" s="189">
        <v>110269</v>
      </c>
    </row>
    <row r="76" spans="1:16" ht="14.25">
      <c r="A76" s="158" t="s">
        <v>210</v>
      </c>
      <c r="B76" s="158" t="s">
        <v>94</v>
      </c>
      <c r="C76" s="158" t="s">
        <v>192</v>
      </c>
      <c r="D76" s="158" t="s">
        <v>156</v>
      </c>
      <c r="E76" s="159">
        <v>15</v>
      </c>
      <c r="F76" s="161">
        <v>38325</v>
      </c>
      <c r="G76" s="161">
        <v>58714</v>
      </c>
      <c r="H76" s="161">
        <v>105742</v>
      </c>
      <c r="I76" s="161">
        <v>117606</v>
      </c>
      <c r="J76" s="161">
        <v>122952</v>
      </c>
      <c r="K76" s="161">
        <v>114625</v>
      </c>
      <c r="L76" s="161">
        <v>136513</v>
      </c>
      <c r="M76" s="161">
        <v>143288</v>
      </c>
      <c r="N76" s="160">
        <v>156778</v>
      </c>
      <c r="O76" s="158">
        <v>163621</v>
      </c>
      <c r="P76" s="189">
        <v>185116</v>
      </c>
    </row>
    <row r="77" spans="1:16">
      <c r="N77" s="163"/>
    </row>
  </sheetData>
  <autoFilter ref="A1:N76" xr:uid="{00000000-0009-0000-0000-00000900000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AE2F-6705-4D1B-9C25-E0BDC04DAFE4}">
  <sheetPr>
    <pageSetUpPr autoPageBreaks="0" fitToPage="1"/>
  </sheetPr>
  <dimension ref="A1:Y82"/>
  <sheetViews>
    <sheetView showGridLines="0" zoomScaleNormal="100" zoomScaleSheetLayoutView="85" workbookViewId="0">
      <selection activeCell="D4" sqref="D4:F4"/>
    </sheetView>
  </sheetViews>
  <sheetFormatPr defaultColWidth="16.375" defaultRowHeight="13.15" customHeight="1"/>
  <cols>
    <col min="1" max="1" width="24.625" style="111" customWidth="1"/>
    <col min="2" max="2" width="13.125" style="111" hidden="1" customWidth="1"/>
    <col min="3" max="13" width="13.75" style="111" customWidth="1"/>
    <col min="14" max="16384" width="16.375" style="111"/>
  </cols>
  <sheetData>
    <row r="1" spans="1:25" s="187" customFormat="1" ht="26.65" customHeight="1">
      <c r="A1" s="239" t="s">
        <v>211</v>
      </c>
      <c r="B1" s="239"/>
      <c r="C1" s="239"/>
      <c r="D1" s="239"/>
      <c r="E1" s="239"/>
      <c r="F1" s="239"/>
      <c r="G1" s="239"/>
      <c r="H1" s="239"/>
      <c r="I1" s="239"/>
      <c r="J1" s="239"/>
      <c r="K1" s="239"/>
      <c r="L1" s="239"/>
      <c r="M1" s="239"/>
    </row>
    <row r="2" spans="1:25" s="75" customFormat="1" ht="26.65" customHeight="1" thickBot="1">
      <c r="N2" s="95"/>
    </row>
    <row r="3" spans="1:25" ht="16.5" customHeight="1" thickTop="1" thickBot="1">
      <c r="A3" s="75"/>
      <c r="B3" s="77"/>
      <c r="C3" s="75"/>
      <c r="D3" s="233" t="s">
        <v>106</v>
      </c>
      <c r="E3" s="234"/>
      <c r="F3" s="234"/>
      <c r="G3" s="75"/>
      <c r="H3" s="75"/>
      <c r="I3" s="75"/>
    </row>
    <row r="4" spans="1:25" ht="16.5" customHeight="1" thickTop="1" thickBot="1">
      <c r="A4" s="75"/>
      <c r="B4" s="77"/>
      <c r="C4" s="75"/>
      <c r="D4" s="235" t="s">
        <v>59</v>
      </c>
      <c r="E4" s="236"/>
      <c r="F4" s="236"/>
      <c r="G4" s="75"/>
      <c r="H4" s="75"/>
      <c r="I4" s="75"/>
    </row>
    <row r="5" spans="1:25" ht="16.5" customHeight="1" thickTop="1">
      <c r="A5" s="75"/>
      <c r="B5" s="77"/>
      <c r="C5" s="75"/>
      <c r="D5" s="75"/>
      <c r="E5" s="75"/>
      <c r="F5" s="75"/>
      <c r="G5" s="75"/>
      <c r="H5" s="75"/>
      <c r="I5" s="75"/>
    </row>
    <row r="6" spans="1:25" s="75" customFormat="1" ht="19.5" customHeight="1">
      <c r="C6" s="238" t="s">
        <v>162</v>
      </c>
      <c r="D6" s="238"/>
      <c r="E6" s="238"/>
      <c r="F6" s="238"/>
      <c r="G6" s="238"/>
      <c r="H6" s="238"/>
      <c r="I6" s="238"/>
      <c r="J6" s="238"/>
    </row>
    <row r="7" spans="1:25" s="75" customFormat="1" ht="28.5" customHeight="1">
      <c r="A7" s="130"/>
      <c r="B7" s="130" t="str">
        <f>D4</f>
        <v>Entities with more than four/six members ^</v>
      </c>
      <c r="C7" s="131" t="s">
        <v>67</v>
      </c>
      <c r="D7" s="131" t="s">
        <v>68</v>
      </c>
      <c r="E7" s="131" t="s">
        <v>69</v>
      </c>
      <c r="F7" s="131" t="s">
        <v>70</v>
      </c>
      <c r="G7" s="131" t="s">
        <v>71</v>
      </c>
      <c r="H7" s="131" t="s">
        <v>72</v>
      </c>
      <c r="I7" s="131" t="s">
        <v>73</v>
      </c>
      <c r="J7" s="131" t="s">
        <v>74</v>
      </c>
      <c r="K7" s="131" t="s">
        <v>75</v>
      </c>
      <c r="L7" s="131" t="s">
        <v>76</v>
      </c>
      <c r="M7" s="131" t="s">
        <v>107</v>
      </c>
      <c r="N7" s="49"/>
      <c r="O7" s="49"/>
      <c r="P7" s="49"/>
      <c r="Q7" s="49"/>
      <c r="R7" s="49"/>
      <c r="S7" s="49"/>
      <c r="T7" s="49"/>
      <c r="U7" s="49"/>
      <c r="V7" s="49"/>
      <c r="W7" s="49"/>
      <c r="X7" s="49"/>
      <c r="Y7" s="49"/>
    </row>
    <row r="8" spans="1:25" ht="15.75" customHeight="1">
      <c r="A8" s="132" t="s">
        <v>212</v>
      </c>
      <c r="B8" s="132"/>
      <c r="C8" s="133"/>
      <c r="D8" s="133"/>
      <c r="E8" s="133"/>
      <c r="F8" s="133"/>
      <c r="G8" s="133"/>
      <c r="H8" s="133"/>
      <c r="I8" s="133"/>
      <c r="J8" s="133"/>
      <c r="K8" s="133"/>
      <c r="L8" s="133"/>
      <c r="M8" s="133"/>
    </row>
    <row r="9" spans="1:25" s="152" customFormat="1" ht="15" customHeight="1">
      <c r="A9" s="91"/>
      <c r="B9" s="78" t="s">
        <v>213</v>
      </c>
      <c r="C9" s="230" t="s">
        <v>115</v>
      </c>
      <c r="D9" s="230"/>
      <c r="E9" s="230"/>
      <c r="F9" s="230"/>
      <c r="G9" s="230"/>
      <c r="H9" s="230"/>
      <c r="I9" s="230"/>
      <c r="J9" s="230"/>
      <c r="K9" s="230"/>
      <c r="L9" s="179"/>
      <c r="M9" s="179"/>
    </row>
    <row r="10" spans="1:25" ht="13.15" customHeight="1">
      <c r="A10" s="132"/>
      <c r="B10" s="132"/>
      <c r="C10" s="134"/>
      <c r="D10" s="134"/>
      <c r="E10" s="134"/>
      <c r="F10" s="134"/>
      <c r="G10" s="134"/>
      <c r="H10" s="134"/>
      <c r="I10" s="134"/>
      <c r="J10" s="134"/>
      <c r="K10" s="134"/>
      <c r="L10" s="134"/>
      <c r="M10" s="134"/>
    </row>
    <row r="11" spans="1:25" ht="16.5" customHeight="1">
      <c r="A11" s="135" t="s">
        <v>214</v>
      </c>
      <c r="B11" s="75" t="s">
        <v>215</v>
      </c>
      <c r="C11" s="103">
        <f>SUMIFS(Tab_MYS3_Data!H:H,Tab_MYS3_Data!$B:$B,'Table 3'!$B$7,Tab_MYS3_Data!$C:$C,'Table 3'!$B$9,Tab_MYS3_Data!$D:$D,'Table 3'!$B$11)</f>
        <v>1249</v>
      </c>
      <c r="D11" s="103">
        <f>SUMIFS(Tab_MYS3_Data!I:I,Tab_MYS3_Data!$B:$B,'Table 3'!$B$7,Tab_MYS3_Data!$C:$C,'Table 3'!$B$9,Tab_MYS3_Data!$D:$D,'Table 3'!$B$11)</f>
        <v>1325</v>
      </c>
      <c r="E11" s="103">
        <f>SUMIFS(Tab_MYS3_Data!J:J,Tab_MYS3_Data!$B:$B,'Table 3'!$B$7,Tab_MYS3_Data!$C:$C,'Table 3'!$B$9,Tab_MYS3_Data!$D:$D,'Table 3'!$B$11)</f>
        <v>1502</v>
      </c>
      <c r="F11" s="103">
        <f>SUMIFS(Tab_MYS3_Data!K:K,Tab_MYS3_Data!$B:$B,'Table 3'!$B$7,Tab_MYS3_Data!$C:$C,'Table 3'!$B$9,Tab_MYS3_Data!$D:$D,'Table 3'!$B$11)</f>
        <v>1635</v>
      </c>
      <c r="G11" s="103">
        <f>SUMIFS(Tab_MYS3_Data!L:L,Tab_MYS3_Data!$B:$B,'Table 3'!$B$7,Tab_MYS3_Data!$C:$C,'Table 3'!$B$9,Tab_MYS3_Data!$D:$D,'Table 3'!$B$11)</f>
        <v>1697</v>
      </c>
      <c r="H11" s="103">
        <f>SUMIFS(Tab_MYS3_Data!M:M,Tab_MYS3_Data!$B:$B,'Table 3'!$B$7,Tab_MYS3_Data!$C:$C,'Table 3'!$B$9,Tab_MYS3_Data!$D:$D,'Table 3'!$B$11)</f>
        <v>1613</v>
      </c>
      <c r="I11" s="103">
        <f>SUMIFS(Tab_MYS3_Data!N:N,Tab_MYS3_Data!$B:$B,'Table 3'!$B$7,Tab_MYS3_Data!$C:$C,'Table 3'!$B$9,Tab_MYS3_Data!$D:$D,'Table 3'!$B$11)</f>
        <v>1752</v>
      </c>
      <c r="J11" s="103">
        <f>SUMIFS(Tab_MYS3_Data!O:O,Tab_MYS3_Data!$B:$B,'Table 3'!$B$7,Tab_MYS3_Data!$C:$C,'Table 3'!$B$9,Tab_MYS3_Data!$D:$D,'Table 3'!$B$11)</f>
        <v>1727</v>
      </c>
      <c r="K11" s="103">
        <f>SUMIFS(Tab_MYS3_Data!P:P,Tab_MYS3_Data!$B:$B,'Table 3'!$B$7,Tab_MYS3_Data!$C:$C,'Table 3'!$B$9,Tab_MYS3_Data!$D:$D,'Table 3'!$B$11)</f>
        <v>1783</v>
      </c>
      <c r="L11" s="103">
        <f>SUMIFS(Tab_MYS3_Data!Q:Q,Tab_MYS3_Data!$B:$B,'Table 3'!$B$7,Tab_MYS3_Data!$C:$C,'Table 3'!$B$9,Tab_MYS3_Data!$D:$D,'Table 3'!$B$11)</f>
        <v>1957</v>
      </c>
      <c r="M11" s="103">
        <f>SUMIFS(Tab_MYS3_Data!R:R,Tab_MYS3_Data!$B:$B,'Table 3'!$B$7,Tab_MYS3_Data!$C:$C,'Table 3'!$B$9,Tab_MYS3_Data!$D:$D,'Table 3'!$B$11)</f>
        <v>2011</v>
      </c>
    </row>
    <row r="12" spans="1:25" ht="16.5" customHeight="1">
      <c r="A12" s="135" t="s">
        <v>216</v>
      </c>
      <c r="B12" s="75" t="s">
        <v>217</v>
      </c>
      <c r="C12" s="103">
        <f>SUMIFS(Tab_MYS3_Data!H:H,Tab_MYS3_Data!$B:$B,'Table 3'!$B$7,Tab_MYS3_Data!$C:$C,'Table 3'!$B$9,Tab_MYS3_Data!$D:$D,'Table 3'!$B$12)</f>
        <v>15</v>
      </c>
      <c r="D12" s="103">
        <f>SUMIFS(Tab_MYS3_Data!I:I,Tab_MYS3_Data!$B:$B,'Table 3'!$B$7,Tab_MYS3_Data!$C:$C,'Table 3'!$B$9,Tab_MYS3_Data!$D:$D,'Table 3'!$B$12)</f>
        <v>15</v>
      </c>
      <c r="E12" s="103">
        <f>SUMIFS(Tab_MYS3_Data!J:J,Tab_MYS3_Data!$B:$B,'Table 3'!$B$7,Tab_MYS3_Data!$C:$C,'Table 3'!$B$9,Tab_MYS3_Data!$D:$D,'Table 3'!$B$12)</f>
        <v>16</v>
      </c>
      <c r="F12" s="103">
        <f>SUMIFS(Tab_MYS3_Data!K:K,Tab_MYS3_Data!$B:$B,'Table 3'!$B$7,Tab_MYS3_Data!$C:$C,'Table 3'!$B$9,Tab_MYS3_Data!$D:$D,'Table 3'!$B$12)</f>
        <v>16</v>
      </c>
      <c r="G12" s="103">
        <f>SUMIFS(Tab_MYS3_Data!L:L,Tab_MYS3_Data!$B:$B,'Table 3'!$B$7,Tab_MYS3_Data!$C:$C,'Table 3'!$B$9,Tab_MYS3_Data!$D:$D,'Table 3'!$B$12)</f>
        <v>17</v>
      </c>
      <c r="H12" s="103">
        <f>SUMIFS(Tab_MYS3_Data!M:M,Tab_MYS3_Data!$B:$B,'Table 3'!$B$7,Tab_MYS3_Data!$C:$C,'Table 3'!$B$9,Tab_MYS3_Data!$D:$D,'Table 3'!$B$12)</f>
        <v>15</v>
      </c>
      <c r="I12" s="103">
        <f>SUMIFS(Tab_MYS3_Data!N:N,Tab_MYS3_Data!$B:$B,'Table 3'!$B$7,Tab_MYS3_Data!$C:$C,'Table 3'!$B$9,Tab_MYS3_Data!$D:$D,'Table 3'!$B$12)</f>
        <v>36</v>
      </c>
      <c r="J12" s="103">
        <f>SUMIFS(Tab_MYS3_Data!O:O,Tab_MYS3_Data!$B:$B,'Table 3'!$B$7,Tab_MYS3_Data!$C:$C,'Table 3'!$B$9,Tab_MYS3_Data!$D:$D,'Table 3'!$B$12)</f>
        <v>3</v>
      </c>
      <c r="K12" s="103">
        <f>SUMIFS(Tab_MYS3_Data!P:P,Tab_MYS3_Data!$B:$B,'Table 3'!$B$7,Tab_MYS3_Data!$C:$C,'Table 3'!$B$9,Tab_MYS3_Data!$D:$D,'Table 3'!$B$12)</f>
        <v>4</v>
      </c>
      <c r="L12" s="103">
        <f>SUMIFS(Tab_MYS3_Data!Q:Q,Tab_MYS3_Data!$B:$B,'Table 3'!$B$7,Tab_MYS3_Data!$C:$C,'Table 3'!$B$9,Tab_MYS3_Data!$D:$D,'Table 3'!$B$12)</f>
        <v>5</v>
      </c>
      <c r="M12" s="103">
        <f>SUMIFS(Tab_MYS3_Data!R:R,Tab_MYS3_Data!$B:$B,'Table 3'!$B$7,Tab_MYS3_Data!$C:$C,'Table 3'!$B$9,Tab_MYS3_Data!$D:$D,'Table 3'!$B$12)</f>
        <v>6</v>
      </c>
    </row>
    <row r="13" spans="1:25" ht="16.5" customHeight="1">
      <c r="A13" s="135" t="s">
        <v>218</v>
      </c>
      <c r="B13" s="75" t="s">
        <v>219</v>
      </c>
      <c r="C13" s="103">
        <f>SUMIFS(Tab_MYS3_Data!H:H,Tab_MYS3_Data!$B:$B,'Table 3'!$B$7,Tab_MYS3_Data!$C:$C,'Table 3'!$B$9,Tab_MYS3_Data!$D:$D,'Table 3'!$B$13)</f>
        <v>31</v>
      </c>
      <c r="D13" s="103">
        <f>SUMIFS(Tab_MYS3_Data!I:I,Tab_MYS3_Data!$B:$B,'Table 3'!$B$7,Tab_MYS3_Data!$C:$C,'Table 3'!$B$9,Tab_MYS3_Data!$D:$D,'Table 3'!$B$13)</f>
        <v>36</v>
      </c>
      <c r="E13" s="103">
        <f>SUMIFS(Tab_MYS3_Data!J:J,Tab_MYS3_Data!$B:$B,'Table 3'!$B$7,Tab_MYS3_Data!$C:$C,'Table 3'!$B$9,Tab_MYS3_Data!$D:$D,'Table 3'!$B$13)</f>
        <v>34</v>
      </c>
      <c r="F13" s="103">
        <f>SUMIFS(Tab_MYS3_Data!K:K,Tab_MYS3_Data!$B:$B,'Table 3'!$B$7,Tab_MYS3_Data!$C:$C,'Table 3'!$B$9,Tab_MYS3_Data!$D:$D,'Table 3'!$B$13)</f>
        <v>35</v>
      </c>
      <c r="G13" s="103">
        <f>SUMIFS(Tab_MYS3_Data!L:L,Tab_MYS3_Data!$B:$B,'Table 3'!$B$7,Tab_MYS3_Data!$C:$C,'Table 3'!$B$9,Tab_MYS3_Data!$D:$D,'Table 3'!$B$13)</f>
        <v>38</v>
      </c>
      <c r="H13" s="103">
        <f>SUMIFS(Tab_MYS3_Data!M:M,Tab_MYS3_Data!$B:$B,'Table 3'!$B$7,Tab_MYS3_Data!$C:$C,'Table 3'!$B$9,Tab_MYS3_Data!$D:$D,'Table 3'!$B$13)</f>
        <v>0</v>
      </c>
      <c r="I13" s="103">
        <f>SUMIFS(Tab_MYS3_Data!N:N,Tab_MYS3_Data!$B:$B,'Table 3'!$B$7,Tab_MYS3_Data!$C:$C,'Table 3'!$B$9,Tab_MYS3_Data!$D:$D,'Table 3'!$B$13)</f>
        <v>0</v>
      </c>
      <c r="J13" s="103">
        <f>SUMIFS(Tab_MYS3_Data!O:O,Tab_MYS3_Data!$B:$B,'Table 3'!$B$7,Tab_MYS3_Data!$C:$C,'Table 3'!$B$9,Tab_MYS3_Data!$D:$D,'Table 3'!$B$13)</f>
        <v>0</v>
      </c>
      <c r="K13" s="103">
        <f>SUMIFS(Tab_MYS3_Data!P:P,Tab_MYS3_Data!$B:$B,'Table 3'!$B$7,Tab_MYS3_Data!$C:$C,'Table 3'!$B$9,Tab_MYS3_Data!$D:$D,'Table 3'!$B$13)</f>
        <v>0</v>
      </c>
      <c r="L13" s="103">
        <f>SUMIFS(Tab_MYS3_Data!Q:Q,Tab_MYS3_Data!$B:$B,'Table 3'!$B$7,Tab_MYS3_Data!$C:$C,'Table 3'!$B$9,Tab_MYS3_Data!$D:$D,'Table 3'!$B$13)</f>
        <v>0</v>
      </c>
      <c r="M13" s="103">
        <f>SUMIFS(Tab_MYS3_Data!R:R,Tab_MYS3_Data!$B:$B,'Table 3'!$B$7,Tab_MYS3_Data!$C:$C,'Table 3'!$B$9,Tab_MYS3_Data!$D:$D,'Table 3'!$B$13)</f>
        <v>0</v>
      </c>
    </row>
    <row r="14" spans="1:25" ht="16.5" customHeight="1">
      <c r="A14" s="135" t="s">
        <v>220</v>
      </c>
      <c r="B14" s="75" t="s">
        <v>221</v>
      </c>
      <c r="C14" s="103">
        <f>SUMIFS(Tab_MYS3_Data!H:H,Tab_MYS3_Data!$B:$B,'Table 3'!$B$7,Tab_MYS3_Data!$C:$C,'Table 3'!$B$9,Tab_MYS3_Data!$D:$D,'Table 3'!$B$14)</f>
        <v>145</v>
      </c>
      <c r="D14" s="103">
        <f>SUMIFS(Tab_MYS3_Data!I:I,Tab_MYS3_Data!$B:$B,'Table 3'!$B$7,Tab_MYS3_Data!$C:$C,'Table 3'!$B$9,Tab_MYS3_Data!$D:$D,'Table 3'!$B$14)</f>
        <v>183</v>
      </c>
      <c r="E14" s="103">
        <f>SUMIFS(Tab_MYS3_Data!J:J,Tab_MYS3_Data!$B:$B,'Table 3'!$B$7,Tab_MYS3_Data!$C:$C,'Table 3'!$B$9,Tab_MYS3_Data!$D:$D,'Table 3'!$B$14)</f>
        <v>172</v>
      </c>
      <c r="F14" s="103">
        <f>SUMIFS(Tab_MYS3_Data!K:K,Tab_MYS3_Data!$B:$B,'Table 3'!$B$7,Tab_MYS3_Data!$C:$C,'Table 3'!$B$9,Tab_MYS3_Data!$D:$D,'Table 3'!$B$14)</f>
        <v>180</v>
      </c>
      <c r="G14" s="103">
        <f>SUMIFS(Tab_MYS3_Data!L:L,Tab_MYS3_Data!$B:$B,'Table 3'!$B$7,Tab_MYS3_Data!$C:$C,'Table 3'!$B$9,Tab_MYS3_Data!$D:$D,'Table 3'!$B$14)</f>
        <v>72</v>
      </c>
      <c r="H14" s="103">
        <f>SUMIFS(Tab_MYS3_Data!M:M,Tab_MYS3_Data!$B:$B,'Table 3'!$B$7,Tab_MYS3_Data!$C:$C,'Table 3'!$B$9,Tab_MYS3_Data!$D:$D,'Table 3'!$B$14)</f>
        <v>58</v>
      </c>
      <c r="I14" s="103">
        <f>SUMIFS(Tab_MYS3_Data!N:N,Tab_MYS3_Data!$B:$B,'Table 3'!$B$7,Tab_MYS3_Data!$C:$C,'Table 3'!$B$9,Tab_MYS3_Data!$D:$D,'Table 3'!$B$14)</f>
        <v>62</v>
      </c>
      <c r="J14" s="103">
        <f>SUMIFS(Tab_MYS3_Data!O:O,Tab_MYS3_Data!$B:$B,'Table 3'!$B$7,Tab_MYS3_Data!$C:$C,'Table 3'!$B$9,Tab_MYS3_Data!$D:$D,'Table 3'!$B$14)</f>
        <v>24</v>
      </c>
      <c r="K14" s="103">
        <f>SUMIFS(Tab_MYS3_Data!P:P,Tab_MYS3_Data!$B:$B,'Table 3'!$B$7,Tab_MYS3_Data!$C:$C,'Table 3'!$B$9,Tab_MYS3_Data!$D:$D,'Table 3'!$B$14)</f>
        <v>26</v>
      </c>
      <c r="L14" s="103">
        <f>SUMIFS(Tab_MYS3_Data!Q:Q,Tab_MYS3_Data!$B:$B,'Table 3'!$B$7,Tab_MYS3_Data!$C:$C,'Table 3'!$B$9,Tab_MYS3_Data!$D:$D,'Table 3'!$B$14)</f>
        <v>32</v>
      </c>
      <c r="M14" s="103">
        <f>SUMIFS(Tab_MYS3_Data!R:R,Tab_MYS3_Data!$B:$B,'Table 3'!$B$7,Tab_MYS3_Data!$C:$C,'Table 3'!$B$9,Tab_MYS3_Data!$D:$D,'Table 3'!$B$14)</f>
        <v>30</v>
      </c>
    </row>
    <row r="15" spans="1:25" ht="16.5" customHeight="1">
      <c r="A15" s="135" t="s">
        <v>222</v>
      </c>
      <c r="B15" s="75" t="s">
        <v>223</v>
      </c>
      <c r="C15" s="103">
        <f>SUMIFS(Tab_MYS3_Data!H:H,Tab_MYS3_Data!$B:$B,'Table 3'!$B$7,Tab_MYS3_Data!$C:$C,'Table 3'!$B$9,Tab_MYS3_Data!$D:$D,'Table 3'!$B$15)</f>
        <v>775</v>
      </c>
      <c r="D15" s="103">
        <f>SUMIFS(Tab_MYS3_Data!I:I,Tab_MYS3_Data!$B:$B,'Table 3'!$B$7,Tab_MYS3_Data!$C:$C,'Table 3'!$B$9,Tab_MYS3_Data!$D:$D,'Table 3'!$B$15)</f>
        <v>994</v>
      </c>
      <c r="E15" s="103">
        <f>SUMIFS(Tab_MYS3_Data!J:J,Tab_MYS3_Data!$B:$B,'Table 3'!$B$7,Tab_MYS3_Data!$C:$C,'Table 3'!$B$9,Tab_MYS3_Data!$D:$D,'Table 3'!$B$15)</f>
        <v>1022</v>
      </c>
      <c r="F15" s="103">
        <f>SUMIFS(Tab_MYS3_Data!K:K,Tab_MYS3_Data!$B:$B,'Table 3'!$B$7,Tab_MYS3_Data!$C:$C,'Table 3'!$B$9,Tab_MYS3_Data!$D:$D,'Table 3'!$B$15)</f>
        <v>1050</v>
      </c>
      <c r="G15" s="103">
        <f>SUMIFS(Tab_MYS3_Data!L:L,Tab_MYS3_Data!$B:$B,'Table 3'!$B$7,Tab_MYS3_Data!$C:$C,'Table 3'!$B$9,Tab_MYS3_Data!$D:$D,'Table 3'!$B$15)</f>
        <v>1061</v>
      </c>
      <c r="H15" s="103">
        <f>SUMIFS(Tab_MYS3_Data!M:M,Tab_MYS3_Data!$B:$B,'Table 3'!$B$7,Tab_MYS3_Data!$C:$C,'Table 3'!$B$9,Tab_MYS3_Data!$D:$D,'Table 3'!$B$15)</f>
        <v>1003</v>
      </c>
      <c r="I15" s="103">
        <f>SUMIFS(Tab_MYS3_Data!N:N,Tab_MYS3_Data!$B:$B,'Table 3'!$B$7,Tab_MYS3_Data!$C:$C,'Table 3'!$B$9,Tab_MYS3_Data!$D:$D,'Table 3'!$B$15)</f>
        <v>1050</v>
      </c>
      <c r="J15" s="103">
        <f>SUMIFS(Tab_MYS3_Data!O:O,Tab_MYS3_Data!$B:$B,'Table 3'!$B$7,Tab_MYS3_Data!$C:$C,'Table 3'!$B$9,Tab_MYS3_Data!$D:$D,'Table 3'!$B$15)</f>
        <v>1587</v>
      </c>
      <c r="K15" s="103">
        <f>SUMIFS(Tab_MYS3_Data!P:P,Tab_MYS3_Data!$B:$B,'Table 3'!$B$7,Tab_MYS3_Data!$C:$C,'Table 3'!$B$9,Tab_MYS3_Data!$D:$D,'Table 3'!$B$15)</f>
        <v>1680</v>
      </c>
      <c r="L15" s="103">
        <f>SUMIFS(Tab_MYS3_Data!Q:Q,Tab_MYS3_Data!$B:$B,'Table 3'!$B$7,Tab_MYS3_Data!$C:$C,'Table 3'!$B$9,Tab_MYS3_Data!$D:$D,'Table 3'!$B$15)</f>
        <v>1805</v>
      </c>
      <c r="M15" s="103">
        <f>SUMIFS(Tab_MYS3_Data!R:R,Tab_MYS3_Data!$B:$B,'Table 3'!$B$7,Tab_MYS3_Data!$C:$C,'Table 3'!$B$9,Tab_MYS3_Data!$D:$D,'Table 3'!$B$15)</f>
        <v>2119</v>
      </c>
    </row>
    <row r="16" spans="1:25" ht="16.5" customHeight="1">
      <c r="A16" s="135" t="s">
        <v>224</v>
      </c>
      <c r="B16" s="75" t="s">
        <v>225</v>
      </c>
      <c r="C16" s="103">
        <f>SUMIFS(Tab_MYS3_Data!H:H,Tab_MYS3_Data!$B:$B,'Table 3'!$B$7,Tab_MYS3_Data!$C:$C,'Table 3'!$B$9,Tab_MYS3_Data!$D:$D,'Table 3'!$B$16)</f>
        <v>0</v>
      </c>
      <c r="D16" s="103">
        <f>SUMIFS(Tab_MYS3_Data!I:I,Tab_MYS3_Data!$B:$B,'Table 3'!$B$7,Tab_MYS3_Data!$C:$C,'Table 3'!$B$9,Tab_MYS3_Data!$D:$D,'Table 3'!$B$16)</f>
        <v>0</v>
      </c>
      <c r="E16" s="103">
        <f>SUMIFS(Tab_MYS3_Data!J:J,Tab_MYS3_Data!$B:$B,'Table 3'!$B$7,Tab_MYS3_Data!$C:$C,'Table 3'!$B$9,Tab_MYS3_Data!$D:$D,'Table 3'!$B$16)</f>
        <v>0</v>
      </c>
      <c r="F16" s="103">
        <f>SUMIFS(Tab_MYS3_Data!K:K,Tab_MYS3_Data!$B:$B,'Table 3'!$B$7,Tab_MYS3_Data!$C:$C,'Table 3'!$B$9,Tab_MYS3_Data!$D:$D,'Table 3'!$B$16)</f>
        <v>0</v>
      </c>
      <c r="G16" s="103">
        <f>SUMIFS(Tab_MYS3_Data!L:L,Tab_MYS3_Data!$B:$B,'Table 3'!$B$7,Tab_MYS3_Data!$C:$C,'Table 3'!$B$9,Tab_MYS3_Data!$D:$D,'Table 3'!$B$16)</f>
        <v>0</v>
      </c>
      <c r="H16" s="103">
        <f>SUMIFS(Tab_MYS3_Data!M:M,Tab_MYS3_Data!$B:$B,'Table 3'!$B$7,Tab_MYS3_Data!$C:$C,'Table 3'!$B$9,Tab_MYS3_Data!$D:$D,'Table 3'!$B$16)</f>
        <v>0</v>
      </c>
      <c r="I16" s="103">
        <f>SUMIFS(Tab_MYS3_Data!N:N,Tab_MYS3_Data!$B:$B,'Table 3'!$B$7,Tab_MYS3_Data!$C:$C,'Table 3'!$B$9,Tab_MYS3_Data!$D:$D,'Table 3'!$B$16)</f>
        <v>0</v>
      </c>
      <c r="J16" s="103">
        <f>SUMIFS(Tab_MYS3_Data!O:O,Tab_MYS3_Data!$B:$B,'Table 3'!$B$7,Tab_MYS3_Data!$C:$C,'Table 3'!$B$9,Tab_MYS3_Data!$D:$D,'Table 3'!$B$16)</f>
        <v>0</v>
      </c>
      <c r="K16" s="103">
        <f>SUMIFS(Tab_MYS3_Data!P:P,Tab_MYS3_Data!$B:$B,'Table 3'!$B$7,Tab_MYS3_Data!$C:$C,'Table 3'!$B$9,Tab_MYS3_Data!$D:$D,'Table 3'!$B$16)</f>
        <v>0</v>
      </c>
      <c r="L16" s="103">
        <f>SUMIFS(Tab_MYS3_Data!Q:Q,Tab_MYS3_Data!$B:$B,'Table 3'!$B$7,Tab_MYS3_Data!$C:$C,'Table 3'!$B$9,Tab_MYS3_Data!$D:$D,'Table 3'!$B$16)</f>
        <v>0</v>
      </c>
      <c r="M16" s="103">
        <f>SUMIFS(Tab_MYS3_Data!R:R,Tab_MYS3_Data!$B:$B,'Table 3'!$B$7,Tab_MYS3_Data!$C:$C,'Table 3'!$B$9,Tab_MYS3_Data!$D:$D,'Table 3'!$B$16)</f>
        <v>0</v>
      </c>
    </row>
    <row r="17" spans="1:13" ht="16.5" customHeight="1">
      <c r="A17" s="135" t="s">
        <v>226</v>
      </c>
      <c r="B17" s="75" t="s">
        <v>227</v>
      </c>
      <c r="C17" s="103">
        <f>SUMIFS(Tab_MYS3_Data!H:H,Tab_MYS3_Data!$B:$B,'Table 3'!$B$7,Tab_MYS3_Data!$C:$C,'Table 3'!$B$9,Tab_MYS3_Data!$D:$D,'Table 3'!$B$17)</f>
        <v>20</v>
      </c>
      <c r="D17" s="103">
        <f>SUMIFS(Tab_MYS3_Data!I:I,Tab_MYS3_Data!$B:$B,'Table 3'!$B$7,Tab_MYS3_Data!$C:$C,'Table 3'!$B$9,Tab_MYS3_Data!$D:$D,'Table 3'!$B$17)</f>
        <v>11</v>
      </c>
      <c r="E17" s="103">
        <f>SUMIFS(Tab_MYS3_Data!J:J,Tab_MYS3_Data!$B:$B,'Table 3'!$B$7,Tab_MYS3_Data!$C:$C,'Table 3'!$B$9,Tab_MYS3_Data!$D:$D,'Table 3'!$B$17)</f>
        <v>13</v>
      </c>
      <c r="F17" s="103">
        <f>SUMIFS(Tab_MYS3_Data!K:K,Tab_MYS3_Data!$B:$B,'Table 3'!$B$7,Tab_MYS3_Data!$C:$C,'Table 3'!$B$9,Tab_MYS3_Data!$D:$D,'Table 3'!$B$17)</f>
        <v>19</v>
      </c>
      <c r="G17" s="103">
        <f>SUMIFS(Tab_MYS3_Data!L:L,Tab_MYS3_Data!$B:$B,'Table 3'!$B$7,Tab_MYS3_Data!$C:$C,'Table 3'!$B$9,Tab_MYS3_Data!$D:$D,'Table 3'!$B$17)</f>
        <v>15</v>
      </c>
      <c r="H17" s="103">
        <f>SUMIFS(Tab_MYS3_Data!M:M,Tab_MYS3_Data!$B:$B,'Table 3'!$B$7,Tab_MYS3_Data!$C:$C,'Table 3'!$B$9,Tab_MYS3_Data!$D:$D,'Table 3'!$B$17)</f>
        <v>7</v>
      </c>
      <c r="I17" s="103">
        <f>SUMIFS(Tab_MYS3_Data!N:N,Tab_MYS3_Data!$B:$B,'Table 3'!$B$7,Tab_MYS3_Data!$C:$C,'Table 3'!$B$9,Tab_MYS3_Data!$D:$D,'Table 3'!$B$17)</f>
        <v>4</v>
      </c>
      <c r="J17" s="103">
        <f>SUMIFS(Tab_MYS3_Data!O:O,Tab_MYS3_Data!$B:$B,'Table 3'!$B$7,Tab_MYS3_Data!$C:$C,'Table 3'!$B$9,Tab_MYS3_Data!$D:$D,'Table 3'!$B$17)</f>
        <v>6</v>
      </c>
      <c r="K17" s="103">
        <f>SUMIFS(Tab_MYS3_Data!P:P,Tab_MYS3_Data!$B:$B,'Table 3'!$B$7,Tab_MYS3_Data!$C:$C,'Table 3'!$B$9,Tab_MYS3_Data!$D:$D,'Table 3'!$B$17)</f>
        <v>3</v>
      </c>
      <c r="L17" s="103">
        <f>SUMIFS(Tab_MYS3_Data!Q:Q,Tab_MYS3_Data!$B:$B,'Table 3'!$B$7,Tab_MYS3_Data!$C:$C,'Table 3'!$B$9,Tab_MYS3_Data!$D:$D,'Table 3'!$B$17)</f>
        <v>4</v>
      </c>
      <c r="M17" s="103">
        <f>SUMIFS(Tab_MYS3_Data!R:R,Tab_MYS3_Data!$B:$B,'Table 3'!$B$7,Tab_MYS3_Data!$C:$C,'Table 3'!$B$9,Tab_MYS3_Data!$D:$D,'Table 3'!$B$17)</f>
        <v>6</v>
      </c>
    </row>
    <row r="18" spans="1:13" ht="16.5" customHeight="1">
      <c r="A18" s="135" t="s">
        <v>228</v>
      </c>
      <c r="B18" s="75" t="s">
        <v>229</v>
      </c>
      <c r="C18" s="103">
        <f>SUMIFS(Tab_MYS3_Data!H:H,Tab_MYS3_Data!$B:$B,'Table 3'!$B$7,Tab_MYS3_Data!$C:$C,'Table 3'!$B$9,Tab_MYS3_Data!$D:$D,'Table 3'!$B$18)</f>
        <v>1</v>
      </c>
      <c r="D18" s="103">
        <f>SUMIFS(Tab_MYS3_Data!I:I,Tab_MYS3_Data!$B:$B,'Table 3'!$B$7,Tab_MYS3_Data!$C:$C,'Table 3'!$B$9,Tab_MYS3_Data!$D:$D,'Table 3'!$B$18)</f>
        <v>2</v>
      </c>
      <c r="E18" s="103">
        <f>SUMIFS(Tab_MYS3_Data!J:J,Tab_MYS3_Data!$B:$B,'Table 3'!$B$7,Tab_MYS3_Data!$C:$C,'Table 3'!$B$9,Tab_MYS3_Data!$D:$D,'Table 3'!$B$18)</f>
        <v>1</v>
      </c>
      <c r="F18" s="103">
        <f>SUMIFS(Tab_MYS3_Data!K:K,Tab_MYS3_Data!$B:$B,'Table 3'!$B$7,Tab_MYS3_Data!$C:$C,'Table 3'!$B$9,Tab_MYS3_Data!$D:$D,'Table 3'!$B$18)</f>
        <v>0</v>
      </c>
      <c r="G18" s="103">
        <f>SUMIFS(Tab_MYS3_Data!L:L,Tab_MYS3_Data!$B:$B,'Table 3'!$B$7,Tab_MYS3_Data!$C:$C,'Table 3'!$B$9,Tab_MYS3_Data!$D:$D,'Table 3'!$B$18)</f>
        <v>0</v>
      </c>
      <c r="H18" s="103">
        <f>SUMIFS(Tab_MYS3_Data!M:M,Tab_MYS3_Data!$B:$B,'Table 3'!$B$7,Tab_MYS3_Data!$C:$C,'Table 3'!$B$9,Tab_MYS3_Data!$D:$D,'Table 3'!$B$18)</f>
        <v>0</v>
      </c>
      <c r="I18" s="103">
        <f>SUMIFS(Tab_MYS3_Data!N:N,Tab_MYS3_Data!$B:$B,'Table 3'!$B$7,Tab_MYS3_Data!$C:$C,'Table 3'!$B$9,Tab_MYS3_Data!$D:$D,'Table 3'!$B$18)</f>
        <v>1</v>
      </c>
      <c r="J18" s="103">
        <f>SUMIFS(Tab_MYS3_Data!O:O,Tab_MYS3_Data!$B:$B,'Table 3'!$B$7,Tab_MYS3_Data!$C:$C,'Table 3'!$B$9,Tab_MYS3_Data!$D:$D,'Table 3'!$B$18)</f>
        <v>0</v>
      </c>
      <c r="K18" s="103">
        <f>SUMIFS(Tab_MYS3_Data!P:P,Tab_MYS3_Data!$B:$B,'Table 3'!$B$7,Tab_MYS3_Data!$C:$C,'Table 3'!$B$9,Tab_MYS3_Data!$D:$D,'Table 3'!$B$18)</f>
        <v>0</v>
      </c>
      <c r="L18" s="103">
        <f>SUMIFS(Tab_MYS3_Data!Q:Q,Tab_MYS3_Data!$B:$B,'Table 3'!$B$7,Tab_MYS3_Data!$C:$C,'Table 3'!$B$9,Tab_MYS3_Data!$D:$D,'Table 3'!$B$18)</f>
        <v>0</v>
      </c>
      <c r="M18" s="103">
        <f>SUMIFS(Tab_MYS3_Data!R:R,Tab_MYS3_Data!$B:$B,'Table 3'!$B$7,Tab_MYS3_Data!$C:$C,'Table 3'!$B$9,Tab_MYS3_Data!$D:$D,'Table 3'!$B$18)</f>
        <v>0</v>
      </c>
    </row>
    <row r="19" spans="1:13" ht="16.5" customHeight="1">
      <c r="A19" s="136" t="s">
        <v>230</v>
      </c>
      <c r="B19" s="167" t="s">
        <v>213</v>
      </c>
      <c r="C19" s="137">
        <f>SUMIFS(Tab_MYS3_Data!H:H,Tab_MYS3_Data!$B:$B,'Table 3'!$B$7,Tab_MYS3_Data!$C:$C,'Table 3'!$B$9,Tab_MYS3_Data!$D:$D,'Table 3'!$B$19)</f>
        <v>2237</v>
      </c>
      <c r="D19" s="137">
        <f>SUMIFS(Tab_MYS3_Data!I:I,Tab_MYS3_Data!$B:$B,'Table 3'!$B$7,Tab_MYS3_Data!$C:$C,'Table 3'!$B$9,Tab_MYS3_Data!$D:$D,'Table 3'!$B$19)</f>
        <v>2566</v>
      </c>
      <c r="E19" s="137">
        <f>SUMIFS(Tab_MYS3_Data!J:J,Tab_MYS3_Data!$B:$B,'Table 3'!$B$7,Tab_MYS3_Data!$C:$C,'Table 3'!$B$9,Tab_MYS3_Data!$D:$D,'Table 3'!$B$19)</f>
        <v>2760</v>
      </c>
      <c r="F19" s="137">
        <f>SUMIFS(Tab_MYS3_Data!K:K,Tab_MYS3_Data!$B:$B,'Table 3'!$B$7,Tab_MYS3_Data!$C:$C,'Table 3'!$B$9,Tab_MYS3_Data!$D:$D,'Table 3'!$B$19)</f>
        <v>2936</v>
      </c>
      <c r="G19" s="137">
        <f>SUMIFS(Tab_MYS3_Data!L:L,Tab_MYS3_Data!$B:$B,'Table 3'!$B$7,Tab_MYS3_Data!$C:$C,'Table 3'!$B$9,Tab_MYS3_Data!$D:$D,'Table 3'!$B$19)</f>
        <v>2899</v>
      </c>
      <c r="H19" s="137">
        <f>SUMIFS(Tab_MYS3_Data!M:M,Tab_MYS3_Data!$B:$B,'Table 3'!$B$7,Tab_MYS3_Data!$C:$C,'Table 3'!$B$9,Tab_MYS3_Data!$D:$D,'Table 3'!$B$19)</f>
        <v>2696</v>
      </c>
      <c r="I19" s="137">
        <f>SUMIFS(Tab_MYS3_Data!N:N,Tab_MYS3_Data!$B:$B,'Table 3'!$B$7,Tab_MYS3_Data!$C:$C,'Table 3'!$B$9,Tab_MYS3_Data!$D:$D,'Table 3'!$B$19)</f>
        <v>2905</v>
      </c>
      <c r="J19" s="137">
        <f>SUMIFS(Tab_MYS3_Data!O:O,Tab_MYS3_Data!$B:$B,'Table 3'!$B$7,Tab_MYS3_Data!$C:$C,'Table 3'!$B$9,Tab_MYS3_Data!$D:$D,'Table 3'!$B$19)</f>
        <v>3348</v>
      </c>
      <c r="K19" s="137">
        <f>SUMIFS(Tab_MYS3_Data!P:P,Tab_MYS3_Data!$B:$B,'Table 3'!$B$7,Tab_MYS3_Data!$C:$C,'Table 3'!$B$9,Tab_MYS3_Data!$D:$D,'Table 3'!$B$19)</f>
        <v>3495</v>
      </c>
      <c r="L19" s="137">
        <f>SUMIFS(Tab_MYS3_Data!Q:Q,Tab_MYS3_Data!$B:$B,'Table 3'!$B$7,Tab_MYS3_Data!$C:$C,'Table 3'!$B$9,Tab_MYS3_Data!$D:$D,'Table 3'!$B$19)</f>
        <v>3804</v>
      </c>
      <c r="M19" s="137">
        <f>SUMIFS(Tab_MYS3_Data!R:R,Tab_MYS3_Data!$B:$B,'Table 3'!$B$7,Tab_MYS3_Data!$C:$C,'Table 3'!$B$9,Tab_MYS3_Data!$D:$D,'Table 3'!$B$19)</f>
        <v>4173</v>
      </c>
    </row>
    <row r="20" spans="1:13" ht="16.5" customHeight="1">
      <c r="A20" s="138"/>
      <c r="B20" s="75"/>
      <c r="C20" s="122"/>
      <c r="D20" s="122"/>
      <c r="E20" s="122"/>
      <c r="F20" s="122"/>
      <c r="G20" s="122"/>
      <c r="H20" s="122"/>
      <c r="I20" s="122"/>
      <c r="J20" s="122"/>
      <c r="K20" s="122"/>
      <c r="L20" s="122"/>
      <c r="M20" s="122"/>
    </row>
    <row r="21" spans="1:13" s="152" customFormat="1" ht="15" customHeight="1">
      <c r="A21" s="91"/>
      <c r="B21" s="78" t="s">
        <v>231</v>
      </c>
      <c r="C21" s="230" t="s">
        <v>231</v>
      </c>
      <c r="D21" s="230"/>
      <c r="E21" s="230"/>
      <c r="F21" s="230"/>
      <c r="G21" s="230"/>
      <c r="H21" s="230"/>
      <c r="I21" s="230"/>
      <c r="J21" s="230"/>
      <c r="K21" s="230"/>
      <c r="L21" s="179"/>
      <c r="M21" s="179"/>
    </row>
    <row r="22" spans="1:13" ht="16.5" customHeight="1">
      <c r="A22" s="132"/>
      <c r="B22" s="75"/>
      <c r="C22" s="139"/>
      <c r="D22" s="139"/>
      <c r="E22" s="139"/>
      <c r="F22" s="139"/>
      <c r="G22" s="139"/>
      <c r="H22" s="139"/>
      <c r="I22" s="139"/>
    </row>
    <row r="23" spans="1:13" ht="16.5" customHeight="1">
      <c r="A23" s="135" t="s">
        <v>214</v>
      </c>
      <c r="B23" s="75" t="s">
        <v>215</v>
      </c>
      <c r="C23" s="103">
        <f>SUMIFS(Tab_MYS3_Data!H:H,Tab_MYS3_Data!$B:$B,'Table 3'!$B$7,Tab_MYS3_Data!$C:$C,'Table 3'!$B$21,Tab_MYS3_Data!$D:$D,'Table 3'!$B$23)</f>
        <v>1247</v>
      </c>
      <c r="D23" s="103">
        <f>SUMIFS(Tab_MYS3_Data!I:I,Tab_MYS3_Data!$B:$B,'Table 3'!$B$7,Tab_MYS3_Data!$C:$C,'Table 3'!$B$21,Tab_MYS3_Data!$D:$D,'Table 3'!$B$23)</f>
        <v>1324</v>
      </c>
      <c r="E23" s="103">
        <f>SUMIFS(Tab_MYS3_Data!J:J,Tab_MYS3_Data!$B:$B,'Table 3'!$B$7,Tab_MYS3_Data!$C:$C,'Table 3'!$B$21,Tab_MYS3_Data!$D:$D,'Table 3'!$B$23)</f>
        <v>1486</v>
      </c>
      <c r="F23" s="103">
        <f>SUMIFS(Tab_MYS3_Data!K:K,Tab_MYS3_Data!$B:$B,'Table 3'!$B$7,Tab_MYS3_Data!$C:$C,'Table 3'!$B$21,Tab_MYS3_Data!$D:$D,'Table 3'!$B$23)</f>
        <v>1624</v>
      </c>
      <c r="G23" s="103">
        <f>SUMIFS(Tab_MYS3_Data!L:L,Tab_MYS3_Data!$B:$B,'Table 3'!$B$7,Tab_MYS3_Data!$C:$C,'Table 3'!$B$21,Tab_MYS3_Data!$D:$D,'Table 3'!$B$23)</f>
        <v>1683</v>
      </c>
      <c r="H23" s="103">
        <f>SUMIFS(Tab_MYS3_Data!M:M,Tab_MYS3_Data!$B:$B,'Table 3'!$B$7,Tab_MYS3_Data!$C:$C,'Table 3'!$B$21,Tab_MYS3_Data!$D:$D,'Table 3'!$B$23)</f>
        <v>1591</v>
      </c>
      <c r="I23" s="103">
        <f>SUMIFS(Tab_MYS3_Data!N:N,Tab_MYS3_Data!$B:$B,'Table 3'!$B$7,Tab_MYS3_Data!$C:$C,'Table 3'!$B$21,Tab_MYS3_Data!$D:$D,'Table 3'!$B$23)</f>
        <v>1717</v>
      </c>
      <c r="J23" s="103">
        <f>SUMIFS(Tab_MYS3_Data!O:O,Tab_MYS3_Data!$B:$B,'Table 3'!$B$7,Tab_MYS3_Data!$C:$C,'Table 3'!$B$21,Tab_MYS3_Data!$D:$D,'Table 3'!$B$23)</f>
        <v>1725</v>
      </c>
      <c r="K23" s="103">
        <f>SUMIFS(Tab_MYS3_Data!P:P,Tab_MYS3_Data!$B:$B,'Table 3'!$B$7,Tab_MYS3_Data!$C:$C,'Table 3'!$B$21,Tab_MYS3_Data!$D:$D,'Table 3'!$B$23)</f>
        <v>1780</v>
      </c>
      <c r="L23" s="103">
        <f>SUMIFS(Tab_MYS3_Data!Q:Q,Tab_MYS3_Data!$B:$B,'Table 3'!$B$7,Tab_MYS3_Data!$C:$C,'Table 3'!$B$21,Tab_MYS3_Data!$D:$D,'Table 3'!$B$23)</f>
        <v>1955</v>
      </c>
      <c r="M23" s="103">
        <f>SUMIFS(Tab_MYS3_Data!R:R,Tab_MYS3_Data!$B:$B,'Table 3'!$B$7,Tab_MYS3_Data!$C:$C,'Table 3'!$B$21,Tab_MYS3_Data!$D:$D,'Table 3'!$B$23)</f>
        <v>2008</v>
      </c>
    </row>
    <row r="24" spans="1:13" ht="16.5" customHeight="1">
      <c r="A24" s="135" t="s">
        <v>216</v>
      </c>
      <c r="B24" s="75" t="s">
        <v>217</v>
      </c>
      <c r="C24" s="103">
        <f>SUMIFS(Tab_MYS3_Data!H:H,Tab_MYS3_Data!$B:$B,'Table 3'!$B$7,Tab_MYS3_Data!$C:$C,'Table 3'!$B$21,Tab_MYS3_Data!$D:$D,'Table 3'!$B$24)</f>
        <v>7</v>
      </c>
      <c r="D24" s="103">
        <f>SUMIFS(Tab_MYS3_Data!I:I,Tab_MYS3_Data!$B:$B,'Table 3'!$B$7,Tab_MYS3_Data!$C:$C,'Table 3'!$B$21,Tab_MYS3_Data!$D:$D,'Table 3'!$B$24)</f>
        <v>9</v>
      </c>
      <c r="E24" s="103">
        <f>SUMIFS(Tab_MYS3_Data!J:J,Tab_MYS3_Data!$B:$B,'Table 3'!$B$7,Tab_MYS3_Data!$C:$C,'Table 3'!$B$21,Tab_MYS3_Data!$D:$D,'Table 3'!$B$24)</f>
        <v>8</v>
      </c>
      <c r="F24" s="103">
        <f>SUMIFS(Tab_MYS3_Data!K:K,Tab_MYS3_Data!$B:$B,'Table 3'!$B$7,Tab_MYS3_Data!$C:$C,'Table 3'!$B$21,Tab_MYS3_Data!$D:$D,'Table 3'!$B$24)</f>
        <v>9</v>
      </c>
      <c r="G24" s="103">
        <f>SUMIFS(Tab_MYS3_Data!L:L,Tab_MYS3_Data!$B:$B,'Table 3'!$B$7,Tab_MYS3_Data!$C:$C,'Table 3'!$B$21,Tab_MYS3_Data!$D:$D,'Table 3'!$B$24)</f>
        <v>8</v>
      </c>
      <c r="H24" s="103">
        <f>SUMIFS(Tab_MYS3_Data!M:M,Tab_MYS3_Data!$B:$B,'Table 3'!$B$7,Tab_MYS3_Data!$C:$C,'Table 3'!$B$21,Tab_MYS3_Data!$D:$D,'Table 3'!$B$24)</f>
        <v>7</v>
      </c>
      <c r="I24" s="103">
        <f>SUMIFS(Tab_MYS3_Data!N:N,Tab_MYS3_Data!$B:$B,'Table 3'!$B$7,Tab_MYS3_Data!$C:$C,'Table 3'!$B$21,Tab_MYS3_Data!$D:$D,'Table 3'!$B$24)</f>
        <v>25</v>
      </c>
      <c r="J24" s="103">
        <f>SUMIFS(Tab_MYS3_Data!O:O,Tab_MYS3_Data!$B:$B,'Table 3'!$B$7,Tab_MYS3_Data!$C:$C,'Table 3'!$B$21,Tab_MYS3_Data!$D:$D,'Table 3'!$B$24)</f>
        <v>3</v>
      </c>
      <c r="K24" s="103">
        <f>SUMIFS(Tab_MYS3_Data!P:P,Tab_MYS3_Data!$B:$B,'Table 3'!$B$7,Tab_MYS3_Data!$C:$C,'Table 3'!$B$21,Tab_MYS3_Data!$D:$D,'Table 3'!$B$24)</f>
        <v>4</v>
      </c>
      <c r="L24" s="103">
        <f>SUMIFS(Tab_MYS3_Data!Q:Q,Tab_MYS3_Data!$B:$B,'Table 3'!$B$7,Tab_MYS3_Data!$C:$C,'Table 3'!$B$21,Tab_MYS3_Data!$D:$D,'Table 3'!$B$24)</f>
        <v>5</v>
      </c>
      <c r="M24" s="103">
        <f>SUMIFS(Tab_MYS3_Data!R:R,Tab_MYS3_Data!$B:$B,'Table 3'!$B$7,Tab_MYS3_Data!$C:$C,'Table 3'!$B$21,Tab_MYS3_Data!$D:$D,'Table 3'!$B$24)</f>
        <v>6</v>
      </c>
    </row>
    <row r="25" spans="1:13" ht="16.5" customHeight="1">
      <c r="A25" s="135" t="s">
        <v>218</v>
      </c>
      <c r="B25" s="75" t="s">
        <v>219</v>
      </c>
      <c r="C25" s="103">
        <f>SUMIFS(Tab_MYS3_Data!H:H,Tab_MYS3_Data!$B:$B,'Table 3'!$B$7,Tab_MYS3_Data!$C:$C,'Table 3'!$B$21,Tab_MYS3_Data!$D:$D,'Table 3'!$B$25)</f>
        <v>31</v>
      </c>
      <c r="D25" s="103">
        <f>SUMIFS(Tab_MYS3_Data!I:I,Tab_MYS3_Data!$B:$B,'Table 3'!$B$7,Tab_MYS3_Data!$C:$C,'Table 3'!$B$21,Tab_MYS3_Data!$D:$D,'Table 3'!$B$25)</f>
        <v>36</v>
      </c>
      <c r="E25" s="103">
        <f>SUMIFS(Tab_MYS3_Data!J:J,Tab_MYS3_Data!$B:$B,'Table 3'!$B$7,Tab_MYS3_Data!$C:$C,'Table 3'!$B$21,Tab_MYS3_Data!$D:$D,'Table 3'!$B$25)</f>
        <v>34</v>
      </c>
      <c r="F25" s="103">
        <f>SUMIFS(Tab_MYS3_Data!K:K,Tab_MYS3_Data!$B:$B,'Table 3'!$B$7,Tab_MYS3_Data!$C:$C,'Table 3'!$B$21,Tab_MYS3_Data!$D:$D,'Table 3'!$B$25)</f>
        <v>35</v>
      </c>
      <c r="G25" s="103">
        <f>SUMIFS(Tab_MYS3_Data!L:L,Tab_MYS3_Data!$B:$B,'Table 3'!$B$7,Tab_MYS3_Data!$C:$C,'Table 3'!$B$21,Tab_MYS3_Data!$D:$D,'Table 3'!$B$25)</f>
        <v>38</v>
      </c>
      <c r="H25" s="103">
        <f>SUMIFS(Tab_MYS3_Data!M:M,Tab_MYS3_Data!$B:$B,'Table 3'!$B$7,Tab_MYS3_Data!$C:$C,'Table 3'!$B$21,Tab_MYS3_Data!$D:$D,'Table 3'!$B$25)</f>
        <v>0</v>
      </c>
      <c r="I25" s="103">
        <f>SUMIFS(Tab_MYS3_Data!N:N,Tab_MYS3_Data!$B:$B,'Table 3'!$B$7,Tab_MYS3_Data!$C:$C,'Table 3'!$B$21,Tab_MYS3_Data!$D:$D,'Table 3'!$B$25)</f>
        <v>0</v>
      </c>
      <c r="J25" s="103">
        <f>SUMIFS(Tab_MYS3_Data!O:O,Tab_MYS3_Data!$B:$B,'Table 3'!$B$7,Tab_MYS3_Data!$C:$C,'Table 3'!$B$21,Tab_MYS3_Data!$D:$D,'Table 3'!$B$25)</f>
        <v>0</v>
      </c>
      <c r="K25" s="103">
        <f>SUMIFS(Tab_MYS3_Data!P:P,Tab_MYS3_Data!$B:$B,'Table 3'!$B$7,Tab_MYS3_Data!$C:$C,'Table 3'!$B$21,Tab_MYS3_Data!$D:$D,'Table 3'!$B$25)</f>
        <v>0</v>
      </c>
      <c r="L25" s="103">
        <f>SUMIFS(Tab_MYS3_Data!Q:Q,Tab_MYS3_Data!$B:$B,'Table 3'!$B$7,Tab_MYS3_Data!$C:$C,'Table 3'!$B$21,Tab_MYS3_Data!$D:$D,'Table 3'!$B$25)</f>
        <v>0</v>
      </c>
      <c r="M25" s="103">
        <f>SUMIFS(Tab_MYS3_Data!R:R,Tab_MYS3_Data!$B:$B,'Table 3'!$B$7,Tab_MYS3_Data!$C:$C,'Table 3'!$B$21,Tab_MYS3_Data!$D:$D,'Table 3'!$B$25)</f>
        <v>0</v>
      </c>
    </row>
    <row r="26" spans="1:13" ht="16.5" customHeight="1">
      <c r="A26" s="135" t="s">
        <v>220</v>
      </c>
      <c r="B26" s="75" t="s">
        <v>221</v>
      </c>
      <c r="C26" s="103">
        <f>SUMIFS(Tab_MYS3_Data!H:H,Tab_MYS3_Data!$B:$B,'Table 3'!$B$7,Tab_MYS3_Data!$C:$C,'Table 3'!$B$21,Tab_MYS3_Data!$D:$D,'Table 3'!$B$26)</f>
        <v>145</v>
      </c>
      <c r="D26" s="103">
        <f>SUMIFS(Tab_MYS3_Data!I:I,Tab_MYS3_Data!$B:$B,'Table 3'!$B$7,Tab_MYS3_Data!$C:$C,'Table 3'!$B$21,Tab_MYS3_Data!$D:$D,'Table 3'!$B$26)</f>
        <v>181</v>
      </c>
      <c r="E26" s="103">
        <f>SUMIFS(Tab_MYS3_Data!J:J,Tab_MYS3_Data!$B:$B,'Table 3'!$B$7,Tab_MYS3_Data!$C:$C,'Table 3'!$B$21,Tab_MYS3_Data!$D:$D,'Table 3'!$B$26)</f>
        <v>169</v>
      </c>
      <c r="F26" s="103">
        <f>SUMIFS(Tab_MYS3_Data!K:K,Tab_MYS3_Data!$B:$B,'Table 3'!$B$7,Tab_MYS3_Data!$C:$C,'Table 3'!$B$21,Tab_MYS3_Data!$D:$D,'Table 3'!$B$26)</f>
        <v>180</v>
      </c>
      <c r="G26" s="103">
        <f>SUMIFS(Tab_MYS3_Data!L:L,Tab_MYS3_Data!$B:$B,'Table 3'!$B$7,Tab_MYS3_Data!$C:$C,'Table 3'!$B$21,Tab_MYS3_Data!$D:$D,'Table 3'!$B$26)</f>
        <v>72</v>
      </c>
      <c r="H26" s="103">
        <f>SUMIFS(Tab_MYS3_Data!M:M,Tab_MYS3_Data!$B:$B,'Table 3'!$B$7,Tab_MYS3_Data!$C:$C,'Table 3'!$B$21,Tab_MYS3_Data!$D:$D,'Table 3'!$B$26)</f>
        <v>58</v>
      </c>
      <c r="I26" s="103">
        <f>SUMIFS(Tab_MYS3_Data!N:N,Tab_MYS3_Data!$B:$B,'Table 3'!$B$7,Tab_MYS3_Data!$C:$C,'Table 3'!$B$21,Tab_MYS3_Data!$D:$D,'Table 3'!$B$26)</f>
        <v>61</v>
      </c>
      <c r="J26" s="103">
        <f>SUMIFS(Tab_MYS3_Data!O:O,Tab_MYS3_Data!$B:$B,'Table 3'!$B$7,Tab_MYS3_Data!$C:$C,'Table 3'!$B$21,Tab_MYS3_Data!$D:$D,'Table 3'!$B$26)</f>
        <v>23</v>
      </c>
      <c r="K26" s="103">
        <f>SUMIFS(Tab_MYS3_Data!P:P,Tab_MYS3_Data!$B:$B,'Table 3'!$B$7,Tab_MYS3_Data!$C:$C,'Table 3'!$B$21,Tab_MYS3_Data!$D:$D,'Table 3'!$B$26)</f>
        <v>24</v>
      </c>
      <c r="L26" s="103">
        <f>SUMIFS(Tab_MYS3_Data!Q:Q,Tab_MYS3_Data!$B:$B,'Table 3'!$B$7,Tab_MYS3_Data!$C:$C,'Table 3'!$B$21,Tab_MYS3_Data!$D:$D,'Table 3'!$B$26)</f>
        <v>31</v>
      </c>
      <c r="M26" s="103">
        <f>SUMIFS(Tab_MYS3_Data!R:R,Tab_MYS3_Data!$B:$B,'Table 3'!$B$7,Tab_MYS3_Data!$C:$C,'Table 3'!$B$21,Tab_MYS3_Data!$D:$D,'Table 3'!$B$26)</f>
        <v>29</v>
      </c>
    </row>
    <row r="27" spans="1:13" ht="16.5" customHeight="1">
      <c r="A27" s="135" t="s">
        <v>222</v>
      </c>
      <c r="B27" s="75" t="s">
        <v>223</v>
      </c>
      <c r="C27" s="103">
        <f>SUMIFS(Tab_MYS3_Data!H:H,Tab_MYS3_Data!$B:$B,'Table 3'!$B$7,Tab_MYS3_Data!$C:$C,'Table 3'!$B$21,Tab_MYS3_Data!$D:$D,'Table 3'!$B$27)</f>
        <v>570</v>
      </c>
      <c r="D27" s="103">
        <f>SUMIFS(Tab_MYS3_Data!I:I,Tab_MYS3_Data!$B:$B,'Table 3'!$B$7,Tab_MYS3_Data!$C:$C,'Table 3'!$B$21,Tab_MYS3_Data!$D:$D,'Table 3'!$B$27)</f>
        <v>706</v>
      </c>
      <c r="E27" s="103">
        <f>SUMIFS(Tab_MYS3_Data!J:J,Tab_MYS3_Data!$B:$B,'Table 3'!$B$7,Tab_MYS3_Data!$C:$C,'Table 3'!$B$21,Tab_MYS3_Data!$D:$D,'Table 3'!$B$27)</f>
        <v>721</v>
      </c>
      <c r="F27" s="103">
        <f>SUMIFS(Tab_MYS3_Data!K:K,Tab_MYS3_Data!$B:$B,'Table 3'!$B$7,Tab_MYS3_Data!$C:$C,'Table 3'!$B$21,Tab_MYS3_Data!$D:$D,'Table 3'!$B$27)</f>
        <v>724</v>
      </c>
      <c r="G27" s="103">
        <f>SUMIFS(Tab_MYS3_Data!L:L,Tab_MYS3_Data!$B:$B,'Table 3'!$B$7,Tab_MYS3_Data!$C:$C,'Table 3'!$B$21,Tab_MYS3_Data!$D:$D,'Table 3'!$B$27)</f>
        <v>679</v>
      </c>
      <c r="H27" s="103">
        <f>SUMIFS(Tab_MYS3_Data!M:M,Tab_MYS3_Data!$B:$B,'Table 3'!$B$7,Tab_MYS3_Data!$C:$C,'Table 3'!$B$21,Tab_MYS3_Data!$D:$D,'Table 3'!$B$27)</f>
        <v>637</v>
      </c>
      <c r="I27" s="103">
        <f>SUMIFS(Tab_MYS3_Data!N:N,Tab_MYS3_Data!$B:$B,'Table 3'!$B$7,Tab_MYS3_Data!$C:$C,'Table 3'!$B$21,Tab_MYS3_Data!$D:$D,'Table 3'!$B$27)</f>
        <v>671</v>
      </c>
      <c r="J27" s="103">
        <f>SUMIFS(Tab_MYS3_Data!O:O,Tab_MYS3_Data!$B:$B,'Table 3'!$B$7,Tab_MYS3_Data!$C:$C,'Table 3'!$B$21,Tab_MYS3_Data!$D:$D,'Table 3'!$B$27)</f>
        <v>1120</v>
      </c>
      <c r="K27" s="103">
        <f>SUMIFS(Tab_MYS3_Data!P:P,Tab_MYS3_Data!$B:$B,'Table 3'!$B$7,Tab_MYS3_Data!$C:$C,'Table 3'!$B$21,Tab_MYS3_Data!$D:$D,'Table 3'!$B$27)</f>
        <v>1184</v>
      </c>
      <c r="L27" s="103">
        <f>SUMIFS(Tab_MYS3_Data!Q:Q,Tab_MYS3_Data!$B:$B,'Table 3'!$B$7,Tab_MYS3_Data!$C:$C,'Table 3'!$B$21,Tab_MYS3_Data!$D:$D,'Table 3'!$B$27)</f>
        <v>1240</v>
      </c>
      <c r="M27" s="103">
        <f>SUMIFS(Tab_MYS3_Data!R:R,Tab_MYS3_Data!$B:$B,'Table 3'!$B$7,Tab_MYS3_Data!$C:$C,'Table 3'!$B$21,Tab_MYS3_Data!$D:$D,'Table 3'!$B$27)</f>
        <v>1474</v>
      </c>
    </row>
    <row r="28" spans="1:13" ht="16.5" customHeight="1">
      <c r="A28" s="135" t="s">
        <v>224</v>
      </c>
      <c r="B28" s="75" t="s">
        <v>225</v>
      </c>
      <c r="C28" s="103">
        <f>SUMIFS(Tab_MYS3_Data!H:H,Tab_MYS3_Data!$B:$B,'Table 3'!$B$7,Tab_MYS3_Data!$C:$C,'Table 3'!$B$21,Tab_MYS3_Data!$D:$D,'Table 3'!$B$28)</f>
        <v>0</v>
      </c>
      <c r="D28" s="103">
        <f>SUMIFS(Tab_MYS3_Data!I:I,Tab_MYS3_Data!$B:$B,'Table 3'!$B$7,Tab_MYS3_Data!$C:$C,'Table 3'!$B$21,Tab_MYS3_Data!$D:$D,'Table 3'!$B$28)</f>
        <v>0</v>
      </c>
      <c r="E28" s="103">
        <f>SUMIFS(Tab_MYS3_Data!J:J,Tab_MYS3_Data!$B:$B,'Table 3'!$B$7,Tab_MYS3_Data!$C:$C,'Table 3'!$B$21,Tab_MYS3_Data!$D:$D,'Table 3'!$B$28)</f>
        <v>0</v>
      </c>
      <c r="F28" s="103">
        <f>SUMIFS(Tab_MYS3_Data!K:K,Tab_MYS3_Data!$B:$B,'Table 3'!$B$7,Tab_MYS3_Data!$C:$C,'Table 3'!$B$21,Tab_MYS3_Data!$D:$D,'Table 3'!$B$28)</f>
        <v>0</v>
      </c>
      <c r="G28" s="103">
        <f>SUMIFS(Tab_MYS3_Data!L:L,Tab_MYS3_Data!$B:$B,'Table 3'!$B$7,Tab_MYS3_Data!$C:$C,'Table 3'!$B$21,Tab_MYS3_Data!$D:$D,'Table 3'!$B$28)</f>
        <v>0</v>
      </c>
      <c r="H28" s="103">
        <f>SUMIFS(Tab_MYS3_Data!M:M,Tab_MYS3_Data!$B:$B,'Table 3'!$B$7,Tab_MYS3_Data!$C:$C,'Table 3'!$B$21,Tab_MYS3_Data!$D:$D,'Table 3'!$B$28)</f>
        <v>0</v>
      </c>
      <c r="I28" s="103">
        <f>SUMIFS(Tab_MYS3_Data!N:N,Tab_MYS3_Data!$B:$B,'Table 3'!$B$7,Tab_MYS3_Data!$C:$C,'Table 3'!$B$21,Tab_MYS3_Data!$D:$D,'Table 3'!$B$28)</f>
        <v>0</v>
      </c>
      <c r="J28" s="103">
        <f>SUMIFS(Tab_MYS3_Data!O:O,Tab_MYS3_Data!$B:$B,'Table 3'!$B$7,Tab_MYS3_Data!$C:$C,'Table 3'!$B$21,Tab_MYS3_Data!$D:$D,'Table 3'!$B$28)</f>
        <v>0</v>
      </c>
      <c r="K28" s="103">
        <f>SUMIFS(Tab_MYS3_Data!P:P,Tab_MYS3_Data!$B:$B,'Table 3'!$B$7,Tab_MYS3_Data!$C:$C,'Table 3'!$B$21,Tab_MYS3_Data!$D:$D,'Table 3'!$B$28)</f>
        <v>0</v>
      </c>
      <c r="L28" s="103">
        <f>SUMIFS(Tab_MYS3_Data!Q:Q,Tab_MYS3_Data!$B:$B,'Table 3'!$B$7,Tab_MYS3_Data!$C:$C,'Table 3'!$B$21,Tab_MYS3_Data!$D:$D,'Table 3'!$B$28)</f>
        <v>0</v>
      </c>
      <c r="M28" s="103">
        <f>SUMIFS(Tab_MYS3_Data!R:R,Tab_MYS3_Data!$B:$B,'Table 3'!$B$7,Tab_MYS3_Data!$C:$C,'Table 3'!$B$21,Tab_MYS3_Data!$D:$D,'Table 3'!$B$28)</f>
        <v>0</v>
      </c>
    </row>
    <row r="29" spans="1:13" ht="16.5" customHeight="1">
      <c r="A29" s="135" t="s">
        <v>226</v>
      </c>
      <c r="B29" s="75" t="s">
        <v>227</v>
      </c>
      <c r="C29" s="103">
        <f>SUMIFS(Tab_MYS3_Data!H:H,Tab_MYS3_Data!$B:$B,'Table 3'!$B$7,Tab_MYS3_Data!$C:$C,'Table 3'!$B$21,Tab_MYS3_Data!$D:$D,'Table 3'!$B$29)</f>
        <v>20</v>
      </c>
      <c r="D29" s="103">
        <f>SUMIFS(Tab_MYS3_Data!I:I,Tab_MYS3_Data!$B:$B,'Table 3'!$B$7,Tab_MYS3_Data!$C:$C,'Table 3'!$B$21,Tab_MYS3_Data!$D:$D,'Table 3'!$B$29)</f>
        <v>11</v>
      </c>
      <c r="E29" s="103">
        <f>SUMIFS(Tab_MYS3_Data!J:J,Tab_MYS3_Data!$B:$B,'Table 3'!$B$7,Tab_MYS3_Data!$C:$C,'Table 3'!$B$21,Tab_MYS3_Data!$D:$D,'Table 3'!$B$29)</f>
        <v>13</v>
      </c>
      <c r="F29" s="103">
        <f>SUMIFS(Tab_MYS3_Data!K:K,Tab_MYS3_Data!$B:$B,'Table 3'!$B$7,Tab_MYS3_Data!$C:$C,'Table 3'!$B$21,Tab_MYS3_Data!$D:$D,'Table 3'!$B$29)</f>
        <v>19</v>
      </c>
      <c r="G29" s="103">
        <f>SUMIFS(Tab_MYS3_Data!L:L,Tab_MYS3_Data!$B:$B,'Table 3'!$B$7,Tab_MYS3_Data!$C:$C,'Table 3'!$B$21,Tab_MYS3_Data!$D:$D,'Table 3'!$B$29)</f>
        <v>15</v>
      </c>
      <c r="H29" s="103">
        <f>SUMIFS(Tab_MYS3_Data!M:M,Tab_MYS3_Data!$B:$B,'Table 3'!$B$7,Tab_MYS3_Data!$C:$C,'Table 3'!$B$21,Tab_MYS3_Data!$D:$D,'Table 3'!$B$29)</f>
        <v>7</v>
      </c>
      <c r="I29" s="103">
        <f>SUMIFS(Tab_MYS3_Data!N:N,Tab_MYS3_Data!$B:$B,'Table 3'!$B$7,Tab_MYS3_Data!$C:$C,'Table 3'!$B$21,Tab_MYS3_Data!$D:$D,'Table 3'!$B$29)</f>
        <v>4</v>
      </c>
      <c r="J29" s="103">
        <f>SUMIFS(Tab_MYS3_Data!O:O,Tab_MYS3_Data!$B:$B,'Table 3'!$B$7,Tab_MYS3_Data!$C:$C,'Table 3'!$B$21,Tab_MYS3_Data!$D:$D,'Table 3'!$B$29)</f>
        <v>6</v>
      </c>
      <c r="K29" s="103">
        <f>SUMIFS(Tab_MYS3_Data!P:P,Tab_MYS3_Data!$B:$B,'Table 3'!$B$7,Tab_MYS3_Data!$C:$C,'Table 3'!$B$21,Tab_MYS3_Data!$D:$D,'Table 3'!$B$29)</f>
        <v>3</v>
      </c>
      <c r="L29" s="103">
        <f>SUMIFS(Tab_MYS3_Data!Q:Q,Tab_MYS3_Data!$B:$B,'Table 3'!$B$7,Tab_MYS3_Data!$C:$C,'Table 3'!$B$21,Tab_MYS3_Data!$D:$D,'Table 3'!$B$29)</f>
        <v>4</v>
      </c>
      <c r="M29" s="103">
        <f>SUMIFS(Tab_MYS3_Data!R:R,Tab_MYS3_Data!$B:$B,'Table 3'!$B$7,Tab_MYS3_Data!$C:$C,'Table 3'!$B$21,Tab_MYS3_Data!$D:$D,'Table 3'!$B$29)</f>
        <v>6</v>
      </c>
    </row>
    <row r="30" spans="1:13" ht="16.5" customHeight="1">
      <c r="A30" s="135" t="s">
        <v>228</v>
      </c>
      <c r="B30" s="75" t="s">
        <v>229</v>
      </c>
      <c r="C30" s="103">
        <f>SUMIFS(Tab_MYS3_Data!H:H,Tab_MYS3_Data!$B:$B,'Table 3'!$B$7,Tab_MYS3_Data!$C:$C,'Table 3'!$B$21,Tab_MYS3_Data!$D:$D,'Table 3'!$B$30)</f>
        <v>1</v>
      </c>
      <c r="D30" s="103">
        <f>SUMIFS(Tab_MYS3_Data!I:I,Tab_MYS3_Data!$B:$B,'Table 3'!$B$7,Tab_MYS3_Data!$C:$C,'Table 3'!$B$21,Tab_MYS3_Data!$D:$D,'Table 3'!$B$30)</f>
        <v>2</v>
      </c>
      <c r="E30" s="103">
        <f>SUMIFS(Tab_MYS3_Data!J:J,Tab_MYS3_Data!$B:$B,'Table 3'!$B$7,Tab_MYS3_Data!$C:$C,'Table 3'!$B$21,Tab_MYS3_Data!$D:$D,'Table 3'!$B$30)</f>
        <v>1</v>
      </c>
      <c r="F30" s="103">
        <f>SUMIFS(Tab_MYS3_Data!K:K,Tab_MYS3_Data!$B:$B,'Table 3'!$B$7,Tab_MYS3_Data!$C:$C,'Table 3'!$B$21,Tab_MYS3_Data!$D:$D,'Table 3'!$B$30)</f>
        <v>0</v>
      </c>
      <c r="G30" s="103">
        <f>SUMIFS(Tab_MYS3_Data!L:L,Tab_MYS3_Data!$B:$B,'Table 3'!$B$7,Tab_MYS3_Data!$C:$C,'Table 3'!$B$21,Tab_MYS3_Data!$D:$D,'Table 3'!$B$30)</f>
        <v>0</v>
      </c>
      <c r="H30" s="103">
        <f>SUMIFS(Tab_MYS3_Data!M:M,Tab_MYS3_Data!$B:$B,'Table 3'!$B$7,Tab_MYS3_Data!$C:$C,'Table 3'!$B$21,Tab_MYS3_Data!$D:$D,'Table 3'!$B$30)</f>
        <v>0</v>
      </c>
      <c r="I30" s="103">
        <f>SUMIFS(Tab_MYS3_Data!N:N,Tab_MYS3_Data!$B:$B,'Table 3'!$B$7,Tab_MYS3_Data!$C:$C,'Table 3'!$B$21,Tab_MYS3_Data!$D:$D,'Table 3'!$B$30)</f>
        <v>0</v>
      </c>
      <c r="J30" s="103">
        <f>SUMIFS(Tab_MYS3_Data!O:O,Tab_MYS3_Data!$B:$B,'Table 3'!$B$7,Tab_MYS3_Data!$C:$C,'Table 3'!$B$21,Tab_MYS3_Data!$D:$D,'Table 3'!$B$30)</f>
        <v>0</v>
      </c>
      <c r="K30" s="103">
        <f>SUMIFS(Tab_MYS3_Data!P:P,Tab_MYS3_Data!$B:$B,'Table 3'!$B$7,Tab_MYS3_Data!$C:$C,'Table 3'!$B$21,Tab_MYS3_Data!$D:$D,'Table 3'!$B$30)</f>
        <v>0</v>
      </c>
      <c r="L30" s="103">
        <f>SUMIFS(Tab_MYS3_Data!Q:Q,Tab_MYS3_Data!$B:$B,'Table 3'!$B$7,Tab_MYS3_Data!$C:$C,'Table 3'!$B$21,Tab_MYS3_Data!$D:$D,'Table 3'!$B$30)</f>
        <v>0</v>
      </c>
      <c r="M30" s="103">
        <f>SUMIFS(Tab_MYS3_Data!R:R,Tab_MYS3_Data!$B:$B,'Table 3'!$B$7,Tab_MYS3_Data!$C:$C,'Table 3'!$B$21,Tab_MYS3_Data!$D:$D,'Table 3'!$B$30)</f>
        <v>0</v>
      </c>
    </row>
    <row r="31" spans="1:13" s="154" customFormat="1" ht="16.5" customHeight="1">
      <c r="A31" s="136" t="s">
        <v>230</v>
      </c>
      <c r="B31" s="167" t="s">
        <v>213</v>
      </c>
      <c r="C31" s="137">
        <f>SUMIFS(Tab_MYS3_Data!H:H,Tab_MYS3_Data!$B:$B,'Table 3'!$B$7,Tab_MYS3_Data!$C:$C,'Table 3'!$B$21,Tab_MYS3_Data!$D:$D,'Table 3'!$B$31)</f>
        <v>2022</v>
      </c>
      <c r="D31" s="137">
        <f>SUMIFS(Tab_MYS3_Data!I:I,Tab_MYS3_Data!$B:$B,'Table 3'!$B$7,Tab_MYS3_Data!$C:$C,'Table 3'!$B$21,Tab_MYS3_Data!$D:$D,'Table 3'!$B$31)</f>
        <v>2268</v>
      </c>
      <c r="E31" s="137">
        <f>SUMIFS(Tab_MYS3_Data!J:J,Tab_MYS3_Data!$B:$B,'Table 3'!$B$7,Tab_MYS3_Data!$C:$C,'Table 3'!$B$21,Tab_MYS3_Data!$D:$D,'Table 3'!$B$31)</f>
        <v>2433</v>
      </c>
      <c r="F31" s="137">
        <f>SUMIFS(Tab_MYS3_Data!K:K,Tab_MYS3_Data!$B:$B,'Table 3'!$B$7,Tab_MYS3_Data!$C:$C,'Table 3'!$B$21,Tab_MYS3_Data!$D:$D,'Table 3'!$B$31)</f>
        <v>2591</v>
      </c>
      <c r="G31" s="137">
        <f>SUMIFS(Tab_MYS3_Data!L:L,Tab_MYS3_Data!$B:$B,'Table 3'!$B$7,Tab_MYS3_Data!$C:$C,'Table 3'!$B$21,Tab_MYS3_Data!$D:$D,'Table 3'!$B$31)</f>
        <v>2494</v>
      </c>
      <c r="H31" s="137">
        <f>SUMIFS(Tab_MYS3_Data!M:M,Tab_MYS3_Data!$B:$B,'Table 3'!$B$7,Tab_MYS3_Data!$C:$C,'Table 3'!$B$21,Tab_MYS3_Data!$D:$D,'Table 3'!$B$31)</f>
        <v>2300</v>
      </c>
      <c r="I31" s="137">
        <f>SUMIFS(Tab_MYS3_Data!N:N,Tab_MYS3_Data!$B:$B,'Table 3'!$B$7,Tab_MYS3_Data!$C:$C,'Table 3'!$B$21,Tab_MYS3_Data!$D:$D,'Table 3'!$B$31)</f>
        <v>2479</v>
      </c>
      <c r="J31" s="137">
        <f>SUMIFS(Tab_MYS3_Data!O:O,Tab_MYS3_Data!$B:$B,'Table 3'!$B$7,Tab_MYS3_Data!$C:$C,'Table 3'!$B$21,Tab_MYS3_Data!$D:$D,'Table 3'!$B$31)</f>
        <v>2878</v>
      </c>
      <c r="K31" s="137">
        <f>SUMIFS(Tab_MYS3_Data!P:P,Tab_MYS3_Data!$B:$B,'Table 3'!$B$7,Tab_MYS3_Data!$C:$C,'Table 3'!$B$21,Tab_MYS3_Data!$D:$D,'Table 3'!$B$31)</f>
        <v>2995</v>
      </c>
      <c r="L31" s="137">
        <f>SUMIFS(Tab_MYS3_Data!Q:Q,Tab_MYS3_Data!$B:$B,'Table 3'!$B$7,Tab_MYS3_Data!$C:$C,'Table 3'!$B$21,Tab_MYS3_Data!$D:$D,'Table 3'!$B$31)</f>
        <v>3235</v>
      </c>
      <c r="M31" s="137">
        <f>SUMIFS(Tab_MYS3_Data!R:R,Tab_MYS3_Data!$B:$B,'Table 3'!$B$7,Tab_MYS3_Data!$C:$C,'Table 3'!$B$21,Tab_MYS3_Data!$D:$D,'Table 3'!$B$31)</f>
        <v>3524</v>
      </c>
    </row>
    <row r="32" spans="1:13" ht="16.5" customHeight="1">
      <c r="A32" s="138"/>
      <c r="B32" s="138"/>
      <c r="C32" s="140"/>
      <c r="D32" s="140"/>
      <c r="E32" s="140"/>
      <c r="F32" s="140"/>
      <c r="G32" s="140"/>
      <c r="H32" s="140"/>
      <c r="I32" s="140"/>
      <c r="J32" s="140"/>
      <c r="K32" s="140"/>
      <c r="L32" s="140"/>
      <c r="M32" s="140"/>
    </row>
    <row r="33" spans="1:13" s="152" customFormat="1" ht="15" customHeight="1">
      <c r="A33" s="91"/>
      <c r="B33" s="78" t="s">
        <v>232</v>
      </c>
      <c r="C33" s="230" t="s">
        <v>233</v>
      </c>
      <c r="D33" s="230"/>
      <c r="E33" s="230"/>
      <c r="F33" s="230"/>
      <c r="G33" s="230"/>
      <c r="H33" s="230"/>
      <c r="I33" s="230"/>
      <c r="J33" s="230"/>
      <c r="K33" s="230"/>
      <c r="L33" s="179"/>
      <c r="M33" s="179"/>
    </row>
    <row r="34" spans="1:13" ht="16.5" customHeight="1">
      <c r="A34" s="132"/>
      <c r="B34" s="132"/>
      <c r="C34" s="134"/>
      <c r="D34" s="134"/>
      <c r="E34" s="134"/>
      <c r="F34" s="134"/>
      <c r="G34" s="134"/>
      <c r="H34" s="134"/>
      <c r="I34" s="134"/>
      <c r="J34" s="134"/>
      <c r="K34" s="134"/>
      <c r="L34" s="134"/>
      <c r="M34" s="134"/>
    </row>
    <row r="35" spans="1:13" ht="16.5" customHeight="1">
      <c r="A35" s="135" t="s">
        <v>214</v>
      </c>
      <c r="B35" s="75" t="s">
        <v>215</v>
      </c>
      <c r="C35" s="103">
        <f>SUMIFS(Tab_MYS3_Data!H:H,Tab_MYS3_Data!$B:$B,'Table 3'!$B$7,Tab_MYS3_Data!$C:$C,'Table 3'!$B$33,Tab_MYS3_Data!$D:$D,'Table 3'!$B$35)</f>
        <v>1</v>
      </c>
      <c r="D35" s="103">
        <f>SUMIFS(Tab_MYS3_Data!I:I,Tab_MYS3_Data!$B:$B,'Table 3'!$B$7,Tab_MYS3_Data!$C:$C,'Table 3'!$B$33,Tab_MYS3_Data!$D:$D,'Table 3'!$B$35)</f>
        <v>1</v>
      </c>
      <c r="E35" s="103">
        <f>SUMIFS(Tab_MYS3_Data!J:J,Tab_MYS3_Data!$B:$B,'Table 3'!$B$7,Tab_MYS3_Data!$C:$C,'Table 3'!$B$33,Tab_MYS3_Data!$D:$D,'Table 3'!$B$35)</f>
        <v>2</v>
      </c>
      <c r="F35" s="103">
        <f>SUMIFS(Tab_MYS3_Data!K:K,Tab_MYS3_Data!$B:$B,'Table 3'!$B$7,Tab_MYS3_Data!$C:$C,'Table 3'!$B$33,Tab_MYS3_Data!$D:$D,'Table 3'!$B$35)</f>
        <v>2</v>
      </c>
      <c r="G35" s="103">
        <f>SUMIFS(Tab_MYS3_Data!L:L,Tab_MYS3_Data!$B:$B,'Table 3'!$B$7,Tab_MYS3_Data!$C:$C,'Table 3'!$B$33,Tab_MYS3_Data!$D:$D,'Table 3'!$B$35)</f>
        <v>2</v>
      </c>
      <c r="H35" s="103">
        <f>SUMIFS(Tab_MYS3_Data!M:M,Tab_MYS3_Data!$B:$B,'Table 3'!$B$7,Tab_MYS3_Data!$C:$C,'Table 3'!$B$33,Tab_MYS3_Data!$D:$D,'Table 3'!$B$35)</f>
        <v>3</v>
      </c>
      <c r="I35" s="103">
        <f>SUMIFS(Tab_MYS3_Data!N:N,Tab_MYS3_Data!$B:$B,'Table 3'!$B$7,Tab_MYS3_Data!$C:$C,'Table 3'!$B$33,Tab_MYS3_Data!$D:$D,'Table 3'!$B$35)</f>
        <v>2</v>
      </c>
      <c r="J35" s="103">
        <f>SUMIFS(Tab_MYS3_Data!O:O,Tab_MYS3_Data!$B:$B,'Table 3'!$B$7,Tab_MYS3_Data!$C:$C,'Table 3'!$B$33,Tab_MYS3_Data!$D:$D,'Table 3'!$B$35)</f>
        <v>2</v>
      </c>
      <c r="K35" s="103">
        <f>SUMIFS(Tab_MYS3_Data!P:P,Tab_MYS3_Data!$B:$B,'Table 3'!$B$7,Tab_MYS3_Data!$C:$C,'Table 3'!$B$33,Tab_MYS3_Data!$D:$D,'Table 3'!$B$35)</f>
        <v>2</v>
      </c>
      <c r="L35" s="103">
        <f>SUMIFS(Tab_MYS3_Data!Q:Q,Tab_MYS3_Data!$B:$B,'Table 3'!$B$7,Tab_MYS3_Data!$C:$C,'Table 3'!$B$33,Tab_MYS3_Data!$D:$D,'Table 3'!$B$35)</f>
        <v>2</v>
      </c>
      <c r="M35" s="103">
        <f>SUMIFS(Tab_MYS3_Data!R:R,Tab_MYS3_Data!$B:$B,'Table 3'!$B$7,Tab_MYS3_Data!$C:$C,'Table 3'!$B$33,Tab_MYS3_Data!$D:$D,'Table 3'!$B$35)</f>
        <v>2</v>
      </c>
    </row>
    <row r="36" spans="1:13" ht="16.5" customHeight="1">
      <c r="A36" s="135" t="s">
        <v>216</v>
      </c>
      <c r="B36" s="75" t="s">
        <v>217</v>
      </c>
      <c r="C36" s="103">
        <f>SUMIFS(Tab_MYS3_Data!H:H,Tab_MYS3_Data!$B:$B,'Table 3'!$B$7,Tab_MYS3_Data!$C:$C,'Table 3'!$B$33,Tab_MYS3_Data!$D:$D,'Table 3'!$B$36)</f>
        <v>0</v>
      </c>
      <c r="D36" s="103">
        <f>SUMIFS(Tab_MYS3_Data!I:I,Tab_MYS3_Data!$B:$B,'Table 3'!$B$7,Tab_MYS3_Data!$C:$C,'Table 3'!$B$33,Tab_MYS3_Data!$D:$D,'Table 3'!$B$36)</f>
        <v>0</v>
      </c>
      <c r="E36" s="103">
        <f>SUMIFS(Tab_MYS3_Data!J:J,Tab_MYS3_Data!$B:$B,'Table 3'!$B$7,Tab_MYS3_Data!$C:$C,'Table 3'!$B$33,Tab_MYS3_Data!$D:$D,'Table 3'!$B$36)</f>
        <v>0</v>
      </c>
      <c r="F36" s="103">
        <f>SUMIFS(Tab_MYS3_Data!K:K,Tab_MYS3_Data!$B:$B,'Table 3'!$B$7,Tab_MYS3_Data!$C:$C,'Table 3'!$B$33,Tab_MYS3_Data!$D:$D,'Table 3'!$B$36)</f>
        <v>0</v>
      </c>
      <c r="G36" s="103">
        <f>SUMIFS(Tab_MYS3_Data!L:L,Tab_MYS3_Data!$B:$B,'Table 3'!$B$7,Tab_MYS3_Data!$C:$C,'Table 3'!$B$33,Tab_MYS3_Data!$D:$D,'Table 3'!$B$36)</f>
        <v>0</v>
      </c>
      <c r="H36" s="103">
        <f>SUMIFS(Tab_MYS3_Data!M:M,Tab_MYS3_Data!$B:$B,'Table 3'!$B$7,Tab_MYS3_Data!$C:$C,'Table 3'!$B$33,Tab_MYS3_Data!$D:$D,'Table 3'!$B$36)</f>
        <v>0</v>
      </c>
      <c r="I36" s="103">
        <f>SUMIFS(Tab_MYS3_Data!N:N,Tab_MYS3_Data!$B:$B,'Table 3'!$B$7,Tab_MYS3_Data!$C:$C,'Table 3'!$B$33,Tab_MYS3_Data!$D:$D,'Table 3'!$B$36)</f>
        <v>0</v>
      </c>
      <c r="J36" s="103">
        <f>SUMIFS(Tab_MYS3_Data!O:O,Tab_MYS3_Data!$B:$B,'Table 3'!$B$7,Tab_MYS3_Data!$C:$C,'Table 3'!$B$33,Tab_MYS3_Data!$D:$D,'Table 3'!$B$36)</f>
        <v>0</v>
      </c>
      <c r="K36" s="103">
        <f>SUMIFS(Tab_MYS3_Data!P:P,Tab_MYS3_Data!$B:$B,'Table 3'!$B$7,Tab_MYS3_Data!$C:$C,'Table 3'!$B$33,Tab_MYS3_Data!$D:$D,'Table 3'!$B$36)</f>
        <v>0</v>
      </c>
      <c r="L36" s="103">
        <f>SUMIFS(Tab_MYS3_Data!Q:Q,Tab_MYS3_Data!$B:$B,'Table 3'!$B$7,Tab_MYS3_Data!$C:$C,'Table 3'!$B$33,Tab_MYS3_Data!$D:$D,'Table 3'!$B$36)</f>
        <v>0</v>
      </c>
      <c r="M36" s="103">
        <f>SUMIFS(Tab_MYS3_Data!R:R,Tab_MYS3_Data!$B:$B,'Table 3'!$B$7,Tab_MYS3_Data!$C:$C,'Table 3'!$B$33,Tab_MYS3_Data!$D:$D,'Table 3'!$B$36)</f>
        <v>0</v>
      </c>
    </row>
    <row r="37" spans="1:13" ht="16.5" customHeight="1">
      <c r="A37" s="135" t="s">
        <v>218</v>
      </c>
      <c r="B37" s="75" t="s">
        <v>219</v>
      </c>
      <c r="C37" s="103">
        <f>SUMIFS(Tab_MYS3_Data!H:H,Tab_MYS3_Data!$B:$B,'Table 3'!$B$7,Tab_MYS3_Data!$C:$C,'Table 3'!$B$33,Tab_MYS3_Data!$D:$D,'Table 3'!$B$37)</f>
        <v>0</v>
      </c>
      <c r="D37" s="103">
        <f>SUMIFS(Tab_MYS3_Data!I:I,Tab_MYS3_Data!$B:$B,'Table 3'!$B$7,Tab_MYS3_Data!$C:$C,'Table 3'!$B$33,Tab_MYS3_Data!$D:$D,'Table 3'!$B$37)</f>
        <v>0</v>
      </c>
      <c r="E37" s="103">
        <f>SUMIFS(Tab_MYS3_Data!J:J,Tab_MYS3_Data!$B:$B,'Table 3'!$B$7,Tab_MYS3_Data!$C:$C,'Table 3'!$B$33,Tab_MYS3_Data!$D:$D,'Table 3'!$B$37)</f>
        <v>0</v>
      </c>
      <c r="F37" s="103">
        <f>SUMIFS(Tab_MYS3_Data!K:K,Tab_MYS3_Data!$B:$B,'Table 3'!$B$7,Tab_MYS3_Data!$C:$C,'Table 3'!$B$33,Tab_MYS3_Data!$D:$D,'Table 3'!$B$37)</f>
        <v>0</v>
      </c>
      <c r="G37" s="103">
        <f>SUMIFS(Tab_MYS3_Data!L:L,Tab_MYS3_Data!$B:$B,'Table 3'!$B$7,Tab_MYS3_Data!$C:$C,'Table 3'!$B$33,Tab_MYS3_Data!$D:$D,'Table 3'!$B$37)</f>
        <v>0</v>
      </c>
      <c r="H37" s="103">
        <f>SUMIFS(Tab_MYS3_Data!M:M,Tab_MYS3_Data!$B:$B,'Table 3'!$B$7,Tab_MYS3_Data!$C:$C,'Table 3'!$B$33,Tab_MYS3_Data!$D:$D,'Table 3'!$B$37)</f>
        <v>0</v>
      </c>
      <c r="I37" s="103">
        <f>SUMIFS(Tab_MYS3_Data!N:N,Tab_MYS3_Data!$B:$B,'Table 3'!$B$7,Tab_MYS3_Data!$C:$C,'Table 3'!$B$33,Tab_MYS3_Data!$D:$D,'Table 3'!$B$37)</f>
        <v>0</v>
      </c>
      <c r="J37" s="103">
        <f>SUMIFS(Tab_MYS3_Data!O:O,Tab_MYS3_Data!$B:$B,'Table 3'!$B$7,Tab_MYS3_Data!$C:$C,'Table 3'!$B$33,Tab_MYS3_Data!$D:$D,'Table 3'!$B$37)</f>
        <v>0</v>
      </c>
      <c r="K37" s="103">
        <f>SUMIFS(Tab_MYS3_Data!P:P,Tab_MYS3_Data!$B:$B,'Table 3'!$B$7,Tab_MYS3_Data!$C:$C,'Table 3'!$B$33,Tab_MYS3_Data!$D:$D,'Table 3'!$B$37)</f>
        <v>0</v>
      </c>
      <c r="L37" s="103">
        <f>SUMIFS(Tab_MYS3_Data!Q:Q,Tab_MYS3_Data!$B:$B,'Table 3'!$B$7,Tab_MYS3_Data!$C:$C,'Table 3'!$B$33,Tab_MYS3_Data!$D:$D,'Table 3'!$B$37)</f>
        <v>0</v>
      </c>
      <c r="M37" s="103">
        <f>SUMIFS(Tab_MYS3_Data!R:R,Tab_MYS3_Data!$B:$B,'Table 3'!$B$7,Tab_MYS3_Data!$C:$C,'Table 3'!$B$33,Tab_MYS3_Data!$D:$D,'Table 3'!$B$37)</f>
        <v>0</v>
      </c>
    </row>
    <row r="38" spans="1:13" ht="16.5" customHeight="1">
      <c r="A38" s="135" t="s">
        <v>220</v>
      </c>
      <c r="B38" s="75" t="s">
        <v>221</v>
      </c>
      <c r="C38" s="103">
        <f>SUMIFS(Tab_MYS3_Data!H:H,Tab_MYS3_Data!$B:$B,'Table 3'!$B$7,Tab_MYS3_Data!$C:$C,'Table 3'!$B$33,Tab_MYS3_Data!$D:$D,'Table 3'!$B$38)</f>
        <v>0</v>
      </c>
      <c r="D38" s="103">
        <f>SUMIFS(Tab_MYS3_Data!I:I,Tab_MYS3_Data!$B:$B,'Table 3'!$B$7,Tab_MYS3_Data!$C:$C,'Table 3'!$B$33,Tab_MYS3_Data!$D:$D,'Table 3'!$B$38)</f>
        <v>0</v>
      </c>
      <c r="E38" s="103">
        <f>SUMIFS(Tab_MYS3_Data!J:J,Tab_MYS3_Data!$B:$B,'Table 3'!$B$7,Tab_MYS3_Data!$C:$C,'Table 3'!$B$33,Tab_MYS3_Data!$D:$D,'Table 3'!$B$38)</f>
        <v>0</v>
      </c>
      <c r="F38" s="103">
        <f>SUMIFS(Tab_MYS3_Data!K:K,Tab_MYS3_Data!$B:$B,'Table 3'!$B$7,Tab_MYS3_Data!$C:$C,'Table 3'!$B$33,Tab_MYS3_Data!$D:$D,'Table 3'!$B$38)</f>
        <v>0</v>
      </c>
      <c r="G38" s="103">
        <f>SUMIFS(Tab_MYS3_Data!L:L,Tab_MYS3_Data!$B:$B,'Table 3'!$B$7,Tab_MYS3_Data!$C:$C,'Table 3'!$B$33,Tab_MYS3_Data!$D:$D,'Table 3'!$B$38)</f>
        <v>0</v>
      </c>
      <c r="H38" s="103">
        <f>SUMIFS(Tab_MYS3_Data!M:M,Tab_MYS3_Data!$B:$B,'Table 3'!$B$7,Tab_MYS3_Data!$C:$C,'Table 3'!$B$33,Tab_MYS3_Data!$D:$D,'Table 3'!$B$38)</f>
        <v>0</v>
      </c>
      <c r="I38" s="103">
        <f>SUMIFS(Tab_MYS3_Data!N:N,Tab_MYS3_Data!$B:$B,'Table 3'!$B$7,Tab_MYS3_Data!$C:$C,'Table 3'!$B$33,Tab_MYS3_Data!$D:$D,'Table 3'!$B$38)</f>
        <v>0</v>
      </c>
      <c r="J38" s="103">
        <f>SUMIFS(Tab_MYS3_Data!O:O,Tab_MYS3_Data!$B:$B,'Table 3'!$B$7,Tab_MYS3_Data!$C:$C,'Table 3'!$B$33,Tab_MYS3_Data!$D:$D,'Table 3'!$B$38)</f>
        <v>1</v>
      </c>
      <c r="K38" s="103">
        <f>SUMIFS(Tab_MYS3_Data!P:P,Tab_MYS3_Data!$B:$B,'Table 3'!$B$7,Tab_MYS3_Data!$C:$C,'Table 3'!$B$33,Tab_MYS3_Data!$D:$D,'Table 3'!$B$38)</f>
        <v>2</v>
      </c>
      <c r="L38" s="103">
        <f>SUMIFS(Tab_MYS3_Data!Q:Q,Tab_MYS3_Data!$B:$B,'Table 3'!$B$7,Tab_MYS3_Data!$C:$C,'Table 3'!$B$33,Tab_MYS3_Data!$D:$D,'Table 3'!$B$38)</f>
        <v>2</v>
      </c>
      <c r="M38" s="103">
        <f>SUMIFS(Tab_MYS3_Data!R:R,Tab_MYS3_Data!$B:$B,'Table 3'!$B$7,Tab_MYS3_Data!$C:$C,'Table 3'!$B$33,Tab_MYS3_Data!$D:$D,'Table 3'!$B$38)</f>
        <v>1</v>
      </c>
    </row>
    <row r="39" spans="1:13" ht="16.5" customHeight="1">
      <c r="A39" s="135" t="s">
        <v>222</v>
      </c>
      <c r="B39" s="75" t="s">
        <v>223</v>
      </c>
      <c r="C39" s="103">
        <f>SUMIFS(Tab_MYS3_Data!H:H,Tab_MYS3_Data!$B:$B,'Table 3'!$B$7,Tab_MYS3_Data!$C:$C,'Table 3'!$B$33,Tab_MYS3_Data!$D:$D,'Table 3'!$B$39)</f>
        <v>0</v>
      </c>
      <c r="D39" s="103">
        <f>SUMIFS(Tab_MYS3_Data!I:I,Tab_MYS3_Data!$B:$B,'Table 3'!$B$7,Tab_MYS3_Data!$C:$C,'Table 3'!$B$33,Tab_MYS3_Data!$D:$D,'Table 3'!$B$39)</f>
        <v>0</v>
      </c>
      <c r="E39" s="103">
        <f>SUMIFS(Tab_MYS3_Data!J:J,Tab_MYS3_Data!$B:$B,'Table 3'!$B$7,Tab_MYS3_Data!$C:$C,'Table 3'!$B$33,Tab_MYS3_Data!$D:$D,'Table 3'!$B$39)</f>
        <v>0</v>
      </c>
      <c r="F39" s="103">
        <f>SUMIFS(Tab_MYS3_Data!K:K,Tab_MYS3_Data!$B:$B,'Table 3'!$B$7,Tab_MYS3_Data!$C:$C,'Table 3'!$B$33,Tab_MYS3_Data!$D:$D,'Table 3'!$B$39)</f>
        <v>0</v>
      </c>
      <c r="G39" s="103">
        <f>SUMIFS(Tab_MYS3_Data!L:L,Tab_MYS3_Data!$B:$B,'Table 3'!$B$7,Tab_MYS3_Data!$C:$C,'Table 3'!$B$33,Tab_MYS3_Data!$D:$D,'Table 3'!$B$39)</f>
        <v>0</v>
      </c>
      <c r="H39" s="103">
        <f>SUMIFS(Tab_MYS3_Data!M:M,Tab_MYS3_Data!$B:$B,'Table 3'!$B$7,Tab_MYS3_Data!$C:$C,'Table 3'!$B$33,Tab_MYS3_Data!$D:$D,'Table 3'!$B$39)</f>
        <v>0</v>
      </c>
      <c r="I39" s="103">
        <f>SUMIFS(Tab_MYS3_Data!N:N,Tab_MYS3_Data!$B:$B,'Table 3'!$B$7,Tab_MYS3_Data!$C:$C,'Table 3'!$B$33,Tab_MYS3_Data!$D:$D,'Table 3'!$B$39)</f>
        <v>0</v>
      </c>
      <c r="J39" s="103">
        <f>SUMIFS(Tab_MYS3_Data!O:O,Tab_MYS3_Data!$B:$B,'Table 3'!$B$7,Tab_MYS3_Data!$C:$C,'Table 3'!$B$33,Tab_MYS3_Data!$D:$D,'Table 3'!$B$39)</f>
        <v>0</v>
      </c>
      <c r="K39" s="103">
        <f>SUMIFS(Tab_MYS3_Data!P:P,Tab_MYS3_Data!$B:$B,'Table 3'!$B$7,Tab_MYS3_Data!$C:$C,'Table 3'!$B$33,Tab_MYS3_Data!$D:$D,'Table 3'!$B$39)</f>
        <v>0</v>
      </c>
      <c r="L39" s="103">
        <f>SUMIFS(Tab_MYS3_Data!Q:Q,Tab_MYS3_Data!$B:$B,'Table 3'!$B$7,Tab_MYS3_Data!$C:$C,'Table 3'!$B$33,Tab_MYS3_Data!$D:$D,'Table 3'!$B$39)</f>
        <v>0</v>
      </c>
      <c r="M39" s="103">
        <f>SUMIFS(Tab_MYS3_Data!R:R,Tab_MYS3_Data!$B:$B,'Table 3'!$B$7,Tab_MYS3_Data!$C:$C,'Table 3'!$B$33,Tab_MYS3_Data!$D:$D,'Table 3'!$B$39)</f>
        <v>0</v>
      </c>
    </row>
    <row r="40" spans="1:13" ht="16.5" customHeight="1">
      <c r="A40" s="135" t="s">
        <v>224</v>
      </c>
      <c r="B40" s="75" t="s">
        <v>225</v>
      </c>
      <c r="C40" s="103">
        <f>SUMIFS(Tab_MYS3_Data!H:H,Tab_MYS3_Data!$B:$B,'Table 3'!$B$7,Tab_MYS3_Data!$C:$C,'Table 3'!$B$33,Tab_MYS3_Data!$D:$D,'Table 3'!$B$40)</f>
        <v>0</v>
      </c>
      <c r="D40" s="103">
        <f>SUMIFS(Tab_MYS3_Data!I:I,Tab_MYS3_Data!$B:$B,'Table 3'!$B$7,Tab_MYS3_Data!$C:$C,'Table 3'!$B$33,Tab_MYS3_Data!$D:$D,'Table 3'!$B$40)</f>
        <v>0</v>
      </c>
      <c r="E40" s="103">
        <f>SUMIFS(Tab_MYS3_Data!J:J,Tab_MYS3_Data!$B:$B,'Table 3'!$B$7,Tab_MYS3_Data!$C:$C,'Table 3'!$B$33,Tab_MYS3_Data!$D:$D,'Table 3'!$B$40)</f>
        <v>0</v>
      </c>
      <c r="F40" s="103">
        <f>SUMIFS(Tab_MYS3_Data!K:K,Tab_MYS3_Data!$B:$B,'Table 3'!$B$7,Tab_MYS3_Data!$C:$C,'Table 3'!$B$33,Tab_MYS3_Data!$D:$D,'Table 3'!$B$40)</f>
        <v>0</v>
      </c>
      <c r="G40" s="103">
        <f>SUMIFS(Tab_MYS3_Data!L:L,Tab_MYS3_Data!$B:$B,'Table 3'!$B$7,Tab_MYS3_Data!$C:$C,'Table 3'!$B$33,Tab_MYS3_Data!$D:$D,'Table 3'!$B$40)</f>
        <v>0</v>
      </c>
      <c r="H40" s="103">
        <f>SUMIFS(Tab_MYS3_Data!M:M,Tab_MYS3_Data!$B:$B,'Table 3'!$B$7,Tab_MYS3_Data!$C:$C,'Table 3'!$B$33,Tab_MYS3_Data!$D:$D,'Table 3'!$B$40)</f>
        <v>0</v>
      </c>
      <c r="I40" s="103">
        <f>SUMIFS(Tab_MYS3_Data!N:N,Tab_MYS3_Data!$B:$B,'Table 3'!$B$7,Tab_MYS3_Data!$C:$C,'Table 3'!$B$33,Tab_MYS3_Data!$D:$D,'Table 3'!$B$40)</f>
        <v>0</v>
      </c>
      <c r="J40" s="103">
        <f>SUMIFS(Tab_MYS3_Data!O:O,Tab_MYS3_Data!$B:$B,'Table 3'!$B$7,Tab_MYS3_Data!$C:$C,'Table 3'!$B$33,Tab_MYS3_Data!$D:$D,'Table 3'!$B$40)</f>
        <v>0</v>
      </c>
      <c r="K40" s="103">
        <f>SUMIFS(Tab_MYS3_Data!P:P,Tab_MYS3_Data!$B:$B,'Table 3'!$B$7,Tab_MYS3_Data!$C:$C,'Table 3'!$B$33,Tab_MYS3_Data!$D:$D,'Table 3'!$B$40)</f>
        <v>0</v>
      </c>
      <c r="L40" s="103">
        <f>SUMIFS(Tab_MYS3_Data!Q:Q,Tab_MYS3_Data!$B:$B,'Table 3'!$B$7,Tab_MYS3_Data!$C:$C,'Table 3'!$B$33,Tab_MYS3_Data!$D:$D,'Table 3'!$B$40)</f>
        <v>0</v>
      </c>
      <c r="M40" s="103">
        <f>SUMIFS(Tab_MYS3_Data!R:R,Tab_MYS3_Data!$B:$B,'Table 3'!$B$7,Tab_MYS3_Data!$C:$C,'Table 3'!$B$33,Tab_MYS3_Data!$D:$D,'Table 3'!$B$40)</f>
        <v>0</v>
      </c>
    </row>
    <row r="41" spans="1:13" ht="16.5" customHeight="1">
      <c r="A41" s="135" t="s">
        <v>226</v>
      </c>
      <c r="B41" s="75" t="s">
        <v>227</v>
      </c>
      <c r="C41" s="103">
        <f>SUMIFS(Tab_MYS3_Data!H:H,Tab_MYS3_Data!$B:$B,'Table 3'!$B$7,Tab_MYS3_Data!$C:$C,'Table 3'!$B$33,Tab_MYS3_Data!$D:$D,'Table 3'!$B$41)</f>
        <v>0</v>
      </c>
      <c r="D41" s="103">
        <f>SUMIFS(Tab_MYS3_Data!I:I,Tab_MYS3_Data!$B:$B,'Table 3'!$B$7,Tab_MYS3_Data!$C:$C,'Table 3'!$B$33,Tab_MYS3_Data!$D:$D,'Table 3'!$B$41)</f>
        <v>0</v>
      </c>
      <c r="E41" s="103">
        <f>SUMIFS(Tab_MYS3_Data!J:J,Tab_MYS3_Data!$B:$B,'Table 3'!$B$7,Tab_MYS3_Data!$C:$C,'Table 3'!$B$33,Tab_MYS3_Data!$D:$D,'Table 3'!$B$41)</f>
        <v>0</v>
      </c>
      <c r="F41" s="103">
        <f>SUMIFS(Tab_MYS3_Data!K:K,Tab_MYS3_Data!$B:$B,'Table 3'!$B$7,Tab_MYS3_Data!$C:$C,'Table 3'!$B$33,Tab_MYS3_Data!$D:$D,'Table 3'!$B$41)</f>
        <v>0</v>
      </c>
      <c r="G41" s="103">
        <f>SUMIFS(Tab_MYS3_Data!L:L,Tab_MYS3_Data!$B:$B,'Table 3'!$B$7,Tab_MYS3_Data!$C:$C,'Table 3'!$B$33,Tab_MYS3_Data!$D:$D,'Table 3'!$B$41)</f>
        <v>0</v>
      </c>
      <c r="H41" s="103">
        <f>SUMIFS(Tab_MYS3_Data!M:M,Tab_MYS3_Data!$B:$B,'Table 3'!$B$7,Tab_MYS3_Data!$C:$C,'Table 3'!$B$33,Tab_MYS3_Data!$D:$D,'Table 3'!$B$41)</f>
        <v>0</v>
      </c>
      <c r="I41" s="103">
        <f>SUMIFS(Tab_MYS3_Data!N:N,Tab_MYS3_Data!$B:$B,'Table 3'!$B$7,Tab_MYS3_Data!$C:$C,'Table 3'!$B$33,Tab_MYS3_Data!$D:$D,'Table 3'!$B$41)</f>
        <v>0</v>
      </c>
      <c r="J41" s="103">
        <f>SUMIFS(Tab_MYS3_Data!O:O,Tab_MYS3_Data!$B:$B,'Table 3'!$B$7,Tab_MYS3_Data!$C:$C,'Table 3'!$B$33,Tab_MYS3_Data!$D:$D,'Table 3'!$B$41)</f>
        <v>0</v>
      </c>
      <c r="K41" s="103">
        <f>SUMIFS(Tab_MYS3_Data!P:P,Tab_MYS3_Data!$B:$B,'Table 3'!$B$7,Tab_MYS3_Data!$C:$C,'Table 3'!$B$33,Tab_MYS3_Data!$D:$D,'Table 3'!$B$41)</f>
        <v>0</v>
      </c>
      <c r="L41" s="103">
        <f>SUMIFS(Tab_MYS3_Data!Q:Q,Tab_MYS3_Data!$B:$B,'Table 3'!$B$7,Tab_MYS3_Data!$C:$C,'Table 3'!$B$33,Tab_MYS3_Data!$D:$D,'Table 3'!$B$41)</f>
        <v>0</v>
      </c>
      <c r="M41" s="103">
        <f>SUMIFS(Tab_MYS3_Data!R:R,Tab_MYS3_Data!$B:$B,'Table 3'!$B$7,Tab_MYS3_Data!$C:$C,'Table 3'!$B$33,Tab_MYS3_Data!$D:$D,'Table 3'!$B$41)</f>
        <v>0</v>
      </c>
    </row>
    <row r="42" spans="1:13" ht="16.5" customHeight="1">
      <c r="A42" s="135" t="s">
        <v>228</v>
      </c>
      <c r="B42" s="75" t="s">
        <v>229</v>
      </c>
      <c r="C42" s="103">
        <f>SUMIFS(Tab_MYS3_Data!H:H,Tab_MYS3_Data!$B:$B,'Table 3'!$B$7,Tab_MYS3_Data!$C:$C,'Table 3'!$B$33,Tab_MYS3_Data!$D:$D,'Table 3'!$B$42)</f>
        <v>0</v>
      </c>
      <c r="D42" s="103">
        <f>SUMIFS(Tab_MYS3_Data!I:I,Tab_MYS3_Data!$B:$B,'Table 3'!$B$7,Tab_MYS3_Data!$C:$C,'Table 3'!$B$33,Tab_MYS3_Data!$D:$D,'Table 3'!$B$42)</f>
        <v>0</v>
      </c>
      <c r="E42" s="103">
        <f>SUMIFS(Tab_MYS3_Data!J:J,Tab_MYS3_Data!$B:$B,'Table 3'!$B$7,Tab_MYS3_Data!$C:$C,'Table 3'!$B$33,Tab_MYS3_Data!$D:$D,'Table 3'!$B$42)</f>
        <v>0</v>
      </c>
      <c r="F42" s="103">
        <f>SUMIFS(Tab_MYS3_Data!K:K,Tab_MYS3_Data!$B:$B,'Table 3'!$B$7,Tab_MYS3_Data!$C:$C,'Table 3'!$B$33,Tab_MYS3_Data!$D:$D,'Table 3'!$B$42)</f>
        <v>0</v>
      </c>
      <c r="G42" s="103">
        <f>SUMIFS(Tab_MYS3_Data!L:L,Tab_MYS3_Data!$B:$B,'Table 3'!$B$7,Tab_MYS3_Data!$C:$C,'Table 3'!$B$33,Tab_MYS3_Data!$D:$D,'Table 3'!$B$42)</f>
        <v>0</v>
      </c>
      <c r="H42" s="103">
        <f>SUMIFS(Tab_MYS3_Data!M:M,Tab_MYS3_Data!$B:$B,'Table 3'!$B$7,Tab_MYS3_Data!$C:$C,'Table 3'!$B$33,Tab_MYS3_Data!$D:$D,'Table 3'!$B$42)</f>
        <v>0</v>
      </c>
      <c r="I42" s="103">
        <f>SUMIFS(Tab_MYS3_Data!N:N,Tab_MYS3_Data!$B:$B,'Table 3'!$B$7,Tab_MYS3_Data!$C:$C,'Table 3'!$B$33,Tab_MYS3_Data!$D:$D,'Table 3'!$B$42)</f>
        <v>0</v>
      </c>
      <c r="J42" s="103">
        <f>SUMIFS(Tab_MYS3_Data!O:O,Tab_MYS3_Data!$B:$B,'Table 3'!$B$7,Tab_MYS3_Data!$C:$C,'Table 3'!$B$33,Tab_MYS3_Data!$D:$D,'Table 3'!$B$42)</f>
        <v>0</v>
      </c>
      <c r="K42" s="103">
        <f>SUMIFS(Tab_MYS3_Data!P:P,Tab_MYS3_Data!$B:$B,'Table 3'!$B$7,Tab_MYS3_Data!$C:$C,'Table 3'!$B$33,Tab_MYS3_Data!$D:$D,'Table 3'!$B$42)</f>
        <v>0</v>
      </c>
      <c r="L42" s="103">
        <f>SUMIFS(Tab_MYS3_Data!Q:Q,Tab_MYS3_Data!$B:$B,'Table 3'!$B$7,Tab_MYS3_Data!$C:$C,'Table 3'!$B$33,Tab_MYS3_Data!$D:$D,'Table 3'!$B$42)</f>
        <v>0</v>
      </c>
      <c r="M42" s="103">
        <f>SUMIFS(Tab_MYS3_Data!R:R,Tab_MYS3_Data!$B:$B,'Table 3'!$B$7,Tab_MYS3_Data!$C:$C,'Table 3'!$B$33,Tab_MYS3_Data!$D:$D,'Table 3'!$B$42)</f>
        <v>0</v>
      </c>
    </row>
    <row r="43" spans="1:13" s="154" customFormat="1" ht="16.5" customHeight="1">
      <c r="A43" s="136" t="s">
        <v>230</v>
      </c>
      <c r="B43" s="167" t="s">
        <v>213</v>
      </c>
      <c r="C43" s="137">
        <f>SUMIFS(Tab_MYS3_Data!H:H,Tab_MYS3_Data!$B:$B,'Table 3'!$B$7,Tab_MYS3_Data!$C:$C,'Table 3'!$B$33,Tab_MYS3_Data!$D:$D,'Table 3'!$B$43)</f>
        <v>1</v>
      </c>
      <c r="D43" s="137">
        <f>SUMIFS(Tab_MYS3_Data!I:I,Tab_MYS3_Data!$B:$B,'Table 3'!$B$7,Tab_MYS3_Data!$C:$C,'Table 3'!$B$33,Tab_MYS3_Data!$D:$D,'Table 3'!$B$43)</f>
        <v>1</v>
      </c>
      <c r="E43" s="137">
        <f>SUMIFS(Tab_MYS3_Data!J:J,Tab_MYS3_Data!$B:$B,'Table 3'!$B$7,Tab_MYS3_Data!$C:$C,'Table 3'!$B$33,Tab_MYS3_Data!$D:$D,'Table 3'!$B$43)</f>
        <v>2</v>
      </c>
      <c r="F43" s="137">
        <f>SUMIFS(Tab_MYS3_Data!K:K,Tab_MYS3_Data!$B:$B,'Table 3'!$B$7,Tab_MYS3_Data!$C:$C,'Table 3'!$B$33,Tab_MYS3_Data!$D:$D,'Table 3'!$B$43)</f>
        <v>2</v>
      </c>
      <c r="G43" s="137">
        <f>SUMIFS(Tab_MYS3_Data!L:L,Tab_MYS3_Data!$B:$B,'Table 3'!$B$7,Tab_MYS3_Data!$C:$C,'Table 3'!$B$33,Tab_MYS3_Data!$D:$D,'Table 3'!$B$43)</f>
        <v>2</v>
      </c>
      <c r="H43" s="137">
        <f>SUMIFS(Tab_MYS3_Data!M:M,Tab_MYS3_Data!$B:$B,'Table 3'!$B$7,Tab_MYS3_Data!$C:$C,'Table 3'!$B$33,Tab_MYS3_Data!$D:$D,'Table 3'!$B$43)</f>
        <v>3</v>
      </c>
      <c r="I43" s="137">
        <f>SUMIFS(Tab_MYS3_Data!N:N,Tab_MYS3_Data!$B:$B,'Table 3'!$B$7,Tab_MYS3_Data!$C:$C,'Table 3'!$B$33,Tab_MYS3_Data!$D:$D,'Table 3'!$B$43)</f>
        <v>3</v>
      </c>
      <c r="J43" s="137">
        <f>SUMIFS(Tab_MYS3_Data!O:O,Tab_MYS3_Data!$B:$B,'Table 3'!$B$7,Tab_MYS3_Data!$C:$C,'Table 3'!$B$33,Tab_MYS3_Data!$D:$D,'Table 3'!$B$43)</f>
        <v>3</v>
      </c>
      <c r="K43" s="137">
        <f>SUMIFS(Tab_MYS3_Data!P:P,Tab_MYS3_Data!$B:$B,'Table 3'!$B$7,Tab_MYS3_Data!$C:$C,'Table 3'!$B$33,Tab_MYS3_Data!$D:$D,'Table 3'!$B$43)</f>
        <v>4</v>
      </c>
      <c r="L43" s="137">
        <f>SUMIFS(Tab_MYS3_Data!Q:Q,Tab_MYS3_Data!$B:$B,'Table 3'!$B$7,Tab_MYS3_Data!$C:$C,'Table 3'!$B$33,Tab_MYS3_Data!$D:$D,'Table 3'!$B$43)</f>
        <v>3</v>
      </c>
      <c r="M43" s="137">
        <f>SUMIFS(Tab_MYS3_Data!R:R,Tab_MYS3_Data!$B:$B,'Table 3'!$B$7,Tab_MYS3_Data!$C:$C,'Table 3'!$B$33,Tab_MYS3_Data!$D:$D,'Table 3'!$B$43)</f>
        <v>3</v>
      </c>
    </row>
    <row r="44" spans="1:13" ht="16.5" customHeight="1"/>
    <row r="45" spans="1:13" s="152" customFormat="1" ht="15" customHeight="1">
      <c r="A45" s="91"/>
      <c r="B45" s="78" t="s">
        <v>234</v>
      </c>
      <c r="C45" s="230" t="s">
        <v>235</v>
      </c>
      <c r="D45" s="230"/>
      <c r="E45" s="230"/>
      <c r="F45" s="230"/>
      <c r="G45" s="230"/>
      <c r="H45" s="230"/>
      <c r="I45" s="230"/>
      <c r="J45" s="230"/>
      <c r="K45" s="230"/>
      <c r="L45" s="179"/>
      <c r="M45" s="179"/>
    </row>
    <row r="46" spans="1:13" ht="16.5" customHeight="1">
      <c r="A46" s="132"/>
      <c r="B46" s="132"/>
      <c r="C46" s="141"/>
      <c r="D46" s="141"/>
      <c r="E46" s="141"/>
      <c r="F46" s="141"/>
      <c r="G46" s="141"/>
      <c r="H46" s="141"/>
      <c r="I46" s="141"/>
      <c r="J46" s="141"/>
      <c r="K46" s="141"/>
      <c r="L46" s="141"/>
      <c r="M46" s="141"/>
    </row>
    <row r="47" spans="1:13" ht="16.5" customHeight="1">
      <c r="A47" s="135" t="s">
        <v>214</v>
      </c>
      <c r="B47" s="75" t="s">
        <v>215</v>
      </c>
      <c r="C47" s="103">
        <f>SUMIFS(Tab_MYS3_Data!H:H,Tab_MYS3_Data!$B:$B,'Table 3'!$B$7,Tab_MYS3_Data!$C:$C,'Table 3'!$B$45,Tab_MYS3_Data!$D:$D,'Table 3'!$B$47)</f>
        <v>0</v>
      </c>
      <c r="D47" s="103">
        <f>SUMIFS(Tab_MYS3_Data!I:I,Tab_MYS3_Data!$B:$B,'Table 3'!$B$7,Tab_MYS3_Data!$C:$C,'Table 3'!$B$45,Tab_MYS3_Data!$D:$D,'Table 3'!$B$47)</f>
        <v>0</v>
      </c>
      <c r="E47" s="103">
        <f>SUMIFS(Tab_MYS3_Data!J:J,Tab_MYS3_Data!$B:$B,'Table 3'!$B$7,Tab_MYS3_Data!$C:$C,'Table 3'!$B$45,Tab_MYS3_Data!$D:$D,'Table 3'!$B$47)</f>
        <v>13</v>
      </c>
      <c r="F47" s="103">
        <f>SUMIFS(Tab_MYS3_Data!K:K,Tab_MYS3_Data!$B:$B,'Table 3'!$B$7,Tab_MYS3_Data!$C:$C,'Table 3'!$B$45,Tab_MYS3_Data!$D:$D,'Table 3'!$B$47)</f>
        <v>6</v>
      </c>
      <c r="G47" s="103">
        <f>SUMIFS(Tab_MYS3_Data!L:L,Tab_MYS3_Data!$B:$B,'Table 3'!$B$7,Tab_MYS3_Data!$C:$C,'Table 3'!$B$45,Tab_MYS3_Data!$D:$D,'Table 3'!$B$47)</f>
        <v>11</v>
      </c>
      <c r="H47" s="103">
        <f>SUMIFS(Tab_MYS3_Data!M:M,Tab_MYS3_Data!$B:$B,'Table 3'!$B$7,Tab_MYS3_Data!$C:$C,'Table 3'!$B$45,Tab_MYS3_Data!$D:$D,'Table 3'!$B$47)</f>
        <v>16</v>
      </c>
      <c r="I47" s="103">
        <f>SUMIFS(Tab_MYS3_Data!N:N,Tab_MYS3_Data!$B:$B,'Table 3'!$B$7,Tab_MYS3_Data!$C:$C,'Table 3'!$B$45,Tab_MYS3_Data!$D:$D,'Table 3'!$B$47)</f>
        <v>33</v>
      </c>
      <c r="J47" s="103">
        <f>SUMIFS(Tab_MYS3_Data!O:O,Tab_MYS3_Data!$B:$B,'Table 3'!$B$7,Tab_MYS3_Data!$C:$C,'Table 3'!$B$45,Tab_MYS3_Data!$D:$D,'Table 3'!$B$47)</f>
        <v>1</v>
      </c>
      <c r="K47" s="103">
        <f>SUMIFS(Tab_MYS3_Data!P:P,Tab_MYS3_Data!$B:$B,'Table 3'!$B$7,Tab_MYS3_Data!$C:$C,'Table 3'!$B$45,Tab_MYS3_Data!$D:$D,'Table 3'!$B$47)</f>
        <v>1</v>
      </c>
      <c r="L47" s="103">
        <f>SUMIFS(Tab_MYS3_Data!Q:Q,Tab_MYS3_Data!$B:$B,'Table 3'!$B$7,Tab_MYS3_Data!$C:$C,'Table 3'!$B$45,Tab_MYS3_Data!$D:$D,'Table 3'!$B$47)</f>
        <v>1</v>
      </c>
      <c r="M47" s="103">
        <f>SUMIFS(Tab_MYS3_Data!R:R,Tab_MYS3_Data!$B:$B,'Table 3'!$B$7,Tab_MYS3_Data!$C:$C,'Table 3'!$B$45,Tab_MYS3_Data!$D:$D,'Table 3'!$B$47)</f>
        <v>1</v>
      </c>
    </row>
    <row r="48" spans="1:13" ht="16.5" customHeight="1">
      <c r="A48" s="135" t="s">
        <v>216</v>
      </c>
      <c r="B48" s="75" t="s">
        <v>217</v>
      </c>
      <c r="C48" s="103">
        <f>SUMIFS(Tab_MYS3_Data!H:H,Tab_MYS3_Data!$B:$B,'Table 3'!$B$7,Tab_MYS3_Data!$C:$C,'Table 3'!$B$45,Tab_MYS3_Data!$D:$D,'Table 3'!$B$48)</f>
        <v>8</v>
      </c>
      <c r="D48" s="103">
        <f>SUMIFS(Tab_MYS3_Data!I:I,Tab_MYS3_Data!$B:$B,'Table 3'!$B$7,Tab_MYS3_Data!$C:$C,'Table 3'!$B$45,Tab_MYS3_Data!$D:$D,'Table 3'!$B$48)</f>
        <v>7</v>
      </c>
      <c r="E48" s="103">
        <f>SUMIFS(Tab_MYS3_Data!J:J,Tab_MYS3_Data!$B:$B,'Table 3'!$B$7,Tab_MYS3_Data!$C:$C,'Table 3'!$B$45,Tab_MYS3_Data!$D:$D,'Table 3'!$B$48)</f>
        <v>8</v>
      </c>
      <c r="F48" s="103">
        <f>SUMIFS(Tab_MYS3_Data!K:K,Tab_MYS3_Data!$B:$B,'Table 3'!$B$7,Tab_MYS3_Data!$C:$C,'Table 3'!$B$45,Tab_MYS3_Data!$D:$D,'Table 3'!$B$48)</f>
        <v>8</v>
      </c>
      <c r="G48" s="103">
        <f>SUMIFS(Tab_MYS3_Data!L:L,Tab_MYS3_Data!$B:$B,'Table 3'!$B$7,Tab_MYS3_Data!$C:$C,'Table 3'!$B$45,Tab_MYS3_Data!$D:$D,'Table 3'!$B$48)</f>
        <v>9</v>
      </c>
      <c r="H48" s="103">
        <f>SUMIFS(Tab_MYS3_Data!M:M,Tab_MYS3_Data!$B:$B,'Table 3'!$B$7,Tab_MYS3_Data!$C:$C,'Table 3'!$B$45,Tab_MYS3_Data!$D:$D,'Table 3'!$B$48)</f>
        <v>8</v>
      </c>
      <c r="I48" s="103">
        <f>SUMIFS(Tab_MYS3_Data!N:N,Tab_MYS3_Data!$B:$B,'Table 3'!$B$7,Tab_MYS3_Data!$C:$C,'Table 3'!$B$45,Tab_MYS3_Data!$D:$D,'Table 3'!$B$48)</f>
        <v>11</v>
      </c>
      <c r="J48" s="103">
        <f>SUMIFS(Tab_MYS3_Data!O:O,Tab_MYS3_Data!$B:$B,'Table 3'!$B$7,Tab_MYS3_Data!$C:$C,'Table 3'!$B$45,Tab_MYS3_Data!$D:$D,'Table 3'!$B$48)</f>
        <v>0</v>
      </c>
      <c r="K48" s="103">
        <f>SUMIFS(Tab_MYS3_Data!P:P,Tab_MYS3_Data!$B:$B,'Table 3'!$B$7,Tab_MYS3_Data!$C:$C,'Table 3'!$B$45,Tab_MYS3_Data!$D:$D,'Table 3'!$B$48)</f>
        <v>0</v>
      </c>
      <c r="L48" s="103">
        <f>SUMIFS(Tab_MYS3_Data!Q:Q,Tab_MYS3_Data!$B:$B,'Table 3'!$B$7,Tab_MYS3_Data!$C:$C,'Table 3'!$B$45,Tab_MYS3_Data!$D:$D,'Table 3'!$B$48)</f>
        <v>0</v>
      </c>
      <c r="M48" s="103">
        <f>SUMIFS(Tab_MYS3_Data!R:R,Tab_MYS3_Data!$B:$B,'Table 3'!$B$7,Tab_MYS3_Data!$C:$C,'Table 3'!$B$45,Tab_MYS3_Data!$D:$D,'Table 3'!$B$48)</f>
        <v>0</v>
      </c>
    </row>
    <row r="49" spans="1:13" ht="16.5" customHeight="1">
      <c r="A49" s="135" t="s">
        <v>218</v>
      </c>
      <c r="B49" s="75" t="s">
        <v>219</v>
      </c>
      <c r="C49" s="103">
        <f>SUMIFS(Tab_MYS3_Data!H:H,Tab_MYS3_Data!$B:$B,'Table 3'!$B$7,Tab_MYS3_Data!$C:$C,'Table 3'!$B$45,Tab_MYS3_Data!$D:$D,'Table 3'!$B$49)</f>
        <v>0</v>
      </c>
      <c r="D49" s="103">
        <f>SUMIFS(Tab_MYS3_Data!I:I,Tab_MYS3_Data!$B:$B,'Table 3'!$B$7,Tab_MYS3_Data!$C:$C,'Table 3'!$B$45,Tab_MYS3_Data!$D:$D,'Table 3'!$B$49)</f>
        <v>0</v>
      </c>
      <c r="E49" s="103">
        <f>SUMIFS(Tab_MYS3_Data!J:J,Tab_MYS3_Data!$B:$B,'Table 3'!$B$7,Tab_MYS3_Data!$C:$C,'Table 3'!$B$45,Tab_MYS3_Data!$D:$D,'Table 3'!$B$49)</f>
        <v>0</v>
      </c>
      <c r="F49" s="103">
        <f>SUMIFS(Tab_MYS3_Data!K:K,Tab_MYS3_Data!$B:$B,'Table 3'!$B$7,Tab_MYS3_Data!$C:$C,'Table 3'!$B$45,Tab_MYS3_Data!$D:$D,'Table 3'!$B$49)</f>
        <v>0</v>
      </c>
      <c r="G49" s="103">
        <f>SUMIFS(Tab_MYS3_Data!L:L,Tab_MYS3_Data!$B:$B,'Table 3'!$B$7,Tab_MYS3_Data!$C:$C,'Table 3'!$B$45,Tab_MYS3_Data!$D:$D,'Table 3'!$B$49)</f>
        <v>0</v>
      </c>
      <c r="H49" s="103">
        <f>SUMIFS(Tab_MYS3_Data!M:M,Tab_MYS3_Data!$B:$B,'Table 3'!$B$7,Tab_MYS3_Data!$C:$C,'Table 3'!$B$45,Tab_MYS3_Data!$D:$D,'Table 3'!$B$49)</f>
        <v>0</v>
      </c>
      <c r="I49" s="103">
        <f>SUMIFS(Tab_MYS3_Data!N:N,Tab_MYS3_Data!$B:$B,'Table 3'!$B$7,Tab_MYS3_Data!$C:$C,'Table 3'!$B$45,Tab_MYS3_Data!$D:$D,'Table 3'!$B$49)</f>
        <v>0</v>
      </c>
      <c r="J49" s="103">
        <f>SUMIFS(Tab_MYS3_Data!O:O,Tab_MYS3_Data!$B:$B,'Table 3'!$B$7,Tab_MYS3_Data!$C:$C,'Table 3'!$B$45,Tab_MYS3_Data!$D:$D,'Table 3'!$B$49)</f>
        <v>0</v>
      </c>
      <c r="K49" s="103">
        <f>SUMIFS(Tab_MYS3_Data!P:P,Tab_MYS3_Data!$B:$B,'Table 3'!$B$7,Tab_MYS3_Data!$C:$C,'Table 3'!$B$45,Tab_MYS3_Data!$D:$D,'Table 3'!$B$49)</f>
        <v>0</v>
      </c>
      <c r="L49" s="103">
        <f>SUMIFS(Tab_MYS3_Data!Q:Q,Tab_MYS3_Data!$B:$B,'Table 3'!$B$7,Tab_MYS3_Data!$C:$C,'Table 3'!$B$45,Tab_MYS3_Data!$D:$D,'Table 3'!$B$49)</f>
        <v>0</v>
      </c>
      <c r="M49" s="103">
        <f>SUMIFS(Tab_MYS3_Data!R:R,Tab_MYS3_Data!$B:$B,'Table 3'!$B$7,Tab_MYS3_Data!$C:$C,'Table 3'!$B$45,Tab_MYS3_Data!$D:$D,'Table 3'!$B$49)</f>
        <v>0</v>
      </c>
    </row>
    <row r="50" spans="1:13" ht="16.5" customHeight="1">
      <c r="A50" s="135" t="s">
        <v>220</v>
      </c>
      <c r="B50" s="75" t="s">
        <v>221</v>
      </c>
      <c r="C50" s="103">
        <f>SUMIFS(Tab_MYS3_Data!H:H,Tab_MYS3_Data!$B:$B,'Table 3'!$B$7,Tab_MYS3_Data!$C:$C,'Table 3'!$B$45,Tab_MYS3_Data!$D:$D,'Table 3'!$B$50)</f>
        <v>0</v>
      </c>
      <c r="D50" s="103">
        <f>SUMIFS(Tab_MYS3_Data!I:I,Tab_MYS3_Data!$B:$B,'Table 3'!$B$7,Tab_MYS3_Data!$C:$C,'Table 3'!$B$45,Tab_MYS3_Data!$D:$D,'Table 3'!$B$50)</f>
        <v>2</v>
      </c>
      <c r="E50" s="103">
        <f>SUMIFS(Tab_MYS3_Data!J:J,Tab_MYS3_Data!$B:$B,'Table 3'!$B$7,Tab_MYS3_Data!$C:$C,'Table 3'!$B$45,Tab_MYS3_Data!$D:$D,'Table 3'!$B$50)</f>
        <v>2</v>
      </c>
      <c r="F50" s="103">
        <f>SUMIFS(Tab_MYS3_Data!K:K,Tab_MYS3_Data!$B:$B,'Table 3'!$B$7,Tab_MYS3_Data!$C:$C,'Table 3'!$B$45,Tab_MYS3_Data!$D:$D,'Table 3'!$B$50)</f>
        <v>0</v>
      </c>
      <c r="G50" s="103">
        <f>SUMIFS(Tab_MYS3_Data!L:L,Tab_MYS3_Data!$B:$B,'Table 3'!$B$7,Tab_MYS3_Data!$C:$C,'Table 3'!$B$45,Tab_MYS3_Data!$D:$D,'Table 3'!$B$50)</f>
        <v>0</v>
      </c>
      <c r="H50" s="103">
        <f>SUMIFS(Tab_MYS3_Data!M:M,Tab_MYS3_Data!$B:$B,'Table 3'!$B$7,Tab_MYS3_Data!$C:$C,'Table 3'!$B$45,Tab_MYS3_Data!$D:$D,'Table 3'!$B$50)</f>
        <v>0</v>
      </c>
      <c r="I50" s="103">
        <f>SUMIFS(Tab_MYS3_Data!N:N,Tab_MYS3_Data!$B:$B,'Table 3'!$B$7,Tab_MYS3_Data!$C:$C,'Table 3'!$B$45,Tab_MYS3_Data!$D:$D,'Table 3'!$B$50)</f>
        <v>0</v>
      </c>
      <c r="J50" s="103">
        <f>SUMIFS(Tab_MYS3_Data!O:O,Tab_MYS3_Data!$B:$B,'Table 3'!$B$7,Tab_MYS3_Data!$C:$C,'Table 3'!$B$45,Tab_MYS3_Data!$D:$D,'Table 3'!$B$50)</f>
        <v>0</v>
      </c>
      <c r="K50" s="103">
        <f>SUMIFS(Tab_MYS3_Data!P:P,Tab_MYS3_Data!$B:$B,'Table 3'!$B$7,Tab_MYS3_Data!$C:$C,'Table 3'!$B$45,Tab_MYS3_Data!$D:$D,'Table 3'!$B$50)</f>
        <v>0</v>
      </c>
      <c r="L50" s="103">
        <f>SUMIFS(Tab_MYS3_Data!Q:Q,Tab_MYS3_Data!$B:$B,'Table 3'!$B$7,Tab_MYS3_Data!$C:$C,'Table 3'!$B$45,Tab_MYS3_Data!$D:$D,'Table 3'!$B$50)</f>
        <v>0</v>
      </c>
      <c r="M50" s="103">
        <f>SUMIFS(Tab_MYS3_Data!R:R,Tab_MYS3_Data!$B:$B,'Table 3'!$B$7,Tab_MYS3_Data!$C:$C,'Table 3'!$B$45,Tab_MYS3_Data!$D:$D,'Table 3'!$B$50)</f>
        <v>0</v>
      </c>
    </row>
    <row r="51" spans="1:13" ht="16.5" customHeight="1">
      <c r="A51" s="135" t="s">
        <v>222</v>
      </c>
      <c r="B51" s="75" t="s">
        <v>223</v>
      </c>
      <c r="C51" s="103">
        <f>SUMIFS(Tab_MYS3_Data!H:H,Tab_MYS3_Data!$B:$B,'Table 3'!$B$7,Tab_MYS3_Data!$C:$C,'Table 3'!$B$45,Tab_MYS3_Data!$D:$D,'Table 3'!$B$51)</f>
        <v>204</v>
      </c>
      <c r="D51" s="103">
        <f>SUMIFS(Tab_MYS3_Data!I:I,Tab_MYS3_Data!$B:$B,'Table 3'!$B$7,Tab_MYS3_Data!$C:$C,'Table 3'!$B$45,Tab_MYS3_Data!$D:$D,'Table 3'!$B$51)</f>
        <v>288</v>
      </c>
      <c r="E51" s="103">
        <f>SUMIFS(Tab_MYS3_Data!J:J,Tab_MYS3_Data!$B:$B,'Table 3'!$B$7,Tab_MYS3_Data!$C:$C,'Table 3'!$B$45,Tab_MYS3_Data!$D:$D,'Table 3'!$B$51)</f>
        <v>301</v>
      </c>
      <c r="F51" s="103">
        <f>SUMIFS(Tab_MYS3_Data!K:K,Tab_MYS3_Data!$B:$B,'Table 3'!$B$7,Tab_MYS3_Data!$C:$C,'Table 3'!$B$45,Tab_MYS3_Data!$D:$D,'Table 3'!$B$51)</f>
        <v>327</v>
      </c>
      <c r="G51" s="103">
        <f>SUMIFS(Tab_MYS3_Data!L:L,Tab_MYS3_Data!$B:$B,'Table 3'!$B$7,Tab_MYS3_Data!$C:$C,'Table 3'!$B$45,Tab_MYS3_Data!$D:$D,'Table 3'!$B$51)</f>
        <v>382</v>
      </c>
      <c r="H51" s="103">
        <f>SUMIFS(Tab_MYS3_Data!M:M,Tab_MYS3_Data!$B:$B,'Table 3'!$B$7,Tab_MYS3_Data!$C:$C,'Table 3'!$B$45,Tab_MYS3_Data!$D:$D,'Table 3'!$B$51)</f>
        <v>366</v>
      </c>
      <c r="I51" s="103">
        <f>SUMIFS(Tab_MYS3_Data!N:N,Tab_MYS3_Data!$B:$B,'Table 3'!$B$7,Tab_MYS3_Data!$C:$C,'Table 3'!$B$45,Tab_MYS3_Data!$D:$D,'Table 3'!$B$51)</f>
        <v>379</v>
      </c>
      <c r="J51" s="103">
        <f>SUMIFS(Tab_MYS3_Data!O:O,Tab_MYS3_Data!$B:$B,'Table 3'!$B$7,Tab_MYS3_Data!$C:$C,'Table 3'!$B$45,Tab_MYS3_Data!$D:$D,'Table 3'!$B$51)</f>
        <v>467</v>
      </c>
      <c r="K51" s="103">
        <f>SUMIFS(Tab_MYS3_Data!P:P,Tab_MYS3_Data!$B:$B,'Table 3'!$B$7,Tab_MYS3_Data!$C:$C,'Table 3'!$B$45,Tab_MYS3_Data!$D:$D,'Table 3'!$B$51)</f>
        <v>495</v>
      </c>
      <c r="L51" s="103">
        <f>SUMIFS(Tab_MYS3_Data!Q:Q,Tab_MYS3_Data!$B:$B,'Table 3'!$B$7,Tab_MYS3_Data!$C:$C,'Table 3'!$B$45,Tab_MYS3_Data!$D:$D,'Table 3'!$B$51)</f>
        <v>565</v>
      </c>
      <c r="M51" s="103">
        <f>SUMIFS(Tab_MYS3_Data!R:R,Tab_MYS3_Data!$B:$B,'Table 3'!$B$7,Tab_MYS3_Data!$C:$C,'Table 3'!$B$45,Tab_MYS3_Data!$D:$D,'Table 3'!$B$51)</f>
        <v>645</v>
      </c>
    </row>
    <row r="52" spans="1:13" ht="16.5" customHeight="1">
      <c r="A52" s="135" t="s">
        <v>224</v>
      </c>
      <c r="B52" s="75" t="s">
        <v>225</v>
      </c>
      <c r="C52" s="103">
        <f>SUMIFS(Tab_MYS3_Data!H:H,Tab_MYS3_Data!$B:$B,'Table 3'!$B$7,Tab_MYS3_Data!$C:$C,'Table 3'!$B$45,Tab_MYS3_Data!$D:$D,'Table 3'!$B$52)</f>
        <v>0</v>
      </c>
      <c r="D52" s="103">
        <f>SUMIFS(Tab_MYS3_Data!I:I,Tab_MYS3_Data!$B:$B,'Table 3'!$B$7,Tab_MYS3_Data!$C:$C,'Table 3'!$B$45,Tab_MYS3_Data!$D:$D,'Table 3'!$B$52)</f>
        <v>0</v>
      </c>
      <c r="E52" s="103">
        <f>SUMIFS(Tab_MYS3_Data!J:J,Tab_MYS3_Data!$B:$B,'Table 3'!$B$7,Tab_MYS3_Data!$C:$C,'Table 3'!$B$45,Tab_MYS3_Data!$D:$D,'Table 3'!$B$52)</f>
        <v>0</v>
      </c>
      <c r="F52" s="103">
        <f>SUMIFS(Tab_MYS3_Data!K:K,Tab_MYS3_Data!$B:$B,'Table 3'!$B$7,Tab_MYS3_Data!$C:$C,'Table 3'!$B$45,Tab_MYS3_Data!$D:$D,'Table 3'!$B$52)</f>
        <v>0</v>
      </c>
      <c r="G52" s="103">
        <f>SUMIFS(Tab_MYS3_Data!L:L,Tab_MYS3_Data!$B:$B,'Table 3'!$B$7,Tab_MYS3_Data!$C:$C,'Table 3'!$B$45,Tab_MYS3_Data!$D:$D,'Table 3'!$B$52)</f>
        <v>0</v>
      </c>
      <c r="H52" s="103">
        <f>SUMIFS(Tab_MYS3_Data!M:M,Tab_MYS3_Data!$B:$B,'Table 3'!$B$7,Tab_MYS3_Data!$C:$C,'Table 3'!$B$45,Tab_MYS3_Data!$D:$D,'Table 3'!$B$52)</f>
        <v>0</v>
      </c>
      <c r="I52" s="103">
        <f>SUMIFS(Tab_MYS3_Data!N:N,Tab_MYS3_Data!$B:$B,'Table 3'!$B$7,Tab_MYS3_Data!$C:$C,'Table 3'!$B$45,Tab_MYS3_Data!$D:$D,'Table 3'!$B$52)</f>
        <v>0</v>
      </c>
      <c r="J52" s="103">
        <f>SUMIFS(Tab_MYS3_Data!O:O,Tab_MYS3_Data!$B:$B,'Table 3'!$B$7,Tab_MYS3_Data!$C:$C,'Table 3'!$B$45,Tab_MYS3_Data!$D:$D,'Table 3'!$B$52)</f>
        <v>0</v>
      </c>
      <c r="K52" s="103">
        <f>SUMIFS(Tab_MYS3_Data!P:P,Tab_MYS3_Data!$B:$B,'Table 3'!$B$7,Tab_MYS3_Data!$C:$C,'Table 3'!$B$45,Tab_MYS3_Data!$D:$D,'Table 3'!$B$52)</f>
        <v>0</v>
      </c>
      <c r="L52" s="103">
        <f>SUMIFS(Tab_MYS3_Data!Q:Q,Tab_MYS3_Data!$B:$B,'Table 3'!$B$7,Tab_MYS3_Data!$C:$C,'Table 3'!$B$45,Tab_MYS3_Data!$D:$D,'Table 3'!$B$52)</f>
        <v>0</v>
      </c>
      <c r="M52" s="103">
        <f>SUMIFS(Tab_MYS3_Data!R:R,Tab_MYS3_Data!$B:$B,'Table 3'!$B$7,Tab_MYS3_Data!$C:$C,'Table 3'!$B$45,Tab_MYS3_Data!$D:$D,'Table 3'!$B$52)</f>
        <v>0</v>
      </c>
    </row>
    <row r="53" spans="1:13" ht="16.5" customHeight="1">
      <c r="A53" s="135" t="s">
        <v>226</v>
      </c>
      <c r="B53" s="75" t="s">
        <v>227</v>
      </c>
      <c r="C53" s="103">
        <f>SUMIFS(Tab_MYS3_Data!H:H,Tab_MYS3_Data!$B:$B,'Table 3'!$B$7,Tab_MYS3_Data!$C:$C,'Table 3'!$B$45,Tab_MYS3_Data!$D:$D,'Table 3'!$B$53)</f>
        <v>0</v>
      </c>
      <c r="D53" s="103">
        <f>SUMIFS(Tab_MYS3_Data!I:I,Tab_MYS3_Data!$B:$B,'Table 3'!$B$7,Tab_MYS3_Data!$C:$C,'Table 3'!$B$45,Tab_MYS3_Data!$D:$D,'Table 3'!$B$53)</f>
        <v>0</v>
      </c>
      <c r="E53" s="103">
        <f>SUMIFS(Tab_MYS3_Data!J:J,Tab_MYS3_Data!$B:$B,'Table 3'!$B$7,Tab_MYS3_Data!$C:$C,'Table 3'!$B$45,Tab_MYS3_Data!$D:$D,'Table 3'!$B$53)</f>
        <v>0</v>
      </c>
      <c r="F53" s="103">
        <f>SUMIFS(Tab_MYS3_Data!K:K,Tab_MYS3_Data!$B:$B,'Table 3'!$B$7,Tab_MYS3_Data!$C:$C,'Table 3'!$B$45,Tab_MYS3_Data!$D:$D,'Table 3'!$B$53)</f>
        <v>0</v>
      </c>
      <c r="G53" s="103">
        <f>SUMIFS(Tab_MYS3_Data!L:L,Tab_MYS3_Data!$B:$B,'Table 3'!$B$7,Tab_MYS3_Data!$C:$C,'Table 3'!$B$45,Tab_MYS3_Data!$D:$D,'Table 3'!$B$53)</f>
        <v>0</v>
      </c>
      <c r="H53" s="103">
        <f>SUMIFS(Tab_MYS3_Data!M:M,Tab_MYS3_Data!$B:$B,'Table 3'!$B$7,Tab_MYS3_Data!$C:$C,'Table 3'!$B$45,Tab_MYS3_Data!$D:$D,'Table 3'!$B$53)</f>
        <v>0</v>
      </c>
      <c r="I53" s="103">
        <f>SUMIFS(Tab_MYS3_Data!N:N,Tab_MYS3_Data!$B:$B,'Table 3'!$B$7,Tab_MYS3_Data!$C:$C,'Table 3'!$B$45,Tab_MYS3_Data!$D:$D,'Table 3'!$B$53)</f>
        <v>0</v>
      </c>
      <c r="J53" s="103">
        <f>SUMIFS(Tab_MYS3_Data!O:O,Tab_MYS3_Data!$B:$B,'Table 3'!$B$7,Tab_MYS3_Data!$C:$C,'Table 3'!$B$45,Tab_MYS3_Data!$D:$D,'Table 3'!$B$53)</f>
        <v>0</v>
      </c>
      <c r="K53" s="103">
        <f>SUMIFS(Tab_MYS3_Data!P:P,Tab_MYS3_Data!$B:$B,'Table 3'!$B$7,Tab_MYS3_Data!$C:$C,'Table 3'!$B$45,Tab_MYS3_Data!$D:$D,'Table 3'!$B$53)</f>
        <v>0</v>
      </c>
      <c r="L53" s="103">
        <f>SUMIFS(Tab_MYS3_Data!Q:Q,Tab_MYS3_Data!$B:$B,'Table 3'!$B$7,Tab_MYS3_Data!$C:$C,'Table 3'!$B$45,Tab_MYS3_Data!$D:$D,'Table 3'!$B$53)</f>
        <v>0</v>
      </c>
      <c r="M53" s="103">
        <f>SUMIFS(Tab_MYS3_Data!R:R,Tab_MYS3_Data!$B:$B,'Table 3'!$B$7,Tab_MYS3_Data!$C:$C,'Table 3'!$B$45,Tab_MYS3_Data!$D:$D,'Table 3'!$B$53)</f>
        <v>0</v>
      </c>
    </row>
    <row r="54" spans="1:13" ht="16.5" customHeight="1">
      <c r="A54" s="135" t="s">
        <v>228</v>
      </c>
      <c r="B54" s="75" t="s">
        <v>229</v>
      </c>
      <c r="C54" s="103">
        <f>SUMIFS(Tab_MYS3_Data!H:H,Tab_MYS3_Data!$B:$B,'Table 3'!$B$7,Tab_MYS3_Data!$C:$C,'Table 3'!$B$45,Tab_MYS3_Data!$D:$D,'Table 3'!$B$54)</f>
        <v>0</v>
      </c>
      <c r="D54" s="103">
        <f>SUMIFS(Tab_MYS3_Data!I:I,Tab_MYS3_Data!$B:$B,'Table 3'!$B$7,Tab_MYS3_Data!$C:$C,'Table 3'!$B$45,Tab_MYS3_Data!$D:$D,'Table 3'!$B$54)</f>
        <v>0</v>
      </c>
      <c r="E54" s="103">
        <f>SUMIFS(Tab_MYS3_Data!J:J,Tab_MYS3_Data!$B:$B,'Table 3'!$B$7,Tab_MYS3_Data!$C:$C,'Table 3'!$B$45,Tab_MYS3_Data!$D:$D,'Table 3'!$B$54)</f>
        <v>0</v>
      </c>
      <c r="F54" s="103">
        <f>SUMIFS(Tab_MYS3_Data!K:K,Tab_MYS3_Data!$B:$B,'Table 3'!$B$7,Tab_MYS3_Data!$C:$C,'Table 3'!$B$45,Tab_MYS3_Data!$D:$D,'Table 3'!$B$54)</f>
        <v>0</v>
      </c>
      <c r="G54" s="103">
        <f>SUMIFS(Tab_MYS3_Data!L:L,Tab_MYS3_Data!$B:$B,'Table 3'!$B$7,Tab_MYS3_Data!$C:$C,'Table 3'!$B$45,Tab_MYS3_Data!$D:$D,'Table 3'!$B$54)</f>
        <v>0</v>
      </c>
      <c r="H54" s="103">
        <f>SUMIFS(Tab_MYS3_Data!M:M,Tab_MYS3_Data!$B:$B,'Table 3'!$B$7,Tab_MYS3_Data!$C:$C,'Table 3'!$B$45,Tab_MYS3_Data!$D:$D,'Table 3'!$B$54)</f>
        <v>0</v>
      </c>
      <c r="I54" s="103">
        <f>SUMIFS(Tab_MYS3_Data!N:N,Tab_MYS3_Data!$B:$B,'Table 3'!$B$7,Tab_MYS3_Data!$C:$C,'Table 3'!$B$45,Tab_MYS3_Data!$D:$D,'Table 3'!$B$54)</f>
        <v>0</v>
      </c>
      <c r="J54" s="103">
        <f>SUMIFS(Tab_MYS3_Data!O:O,Tab_MYS3_Data!$B:$B,'Table 3'!$B$7,Tab_MYS3_Data!$C:$C,'Table 3'!$B$45,Tab_MYS3_Data!$D:$D,'Table 3'!$B$54)</f>
        <v>0</v>
      </c>
      <c r="K54" s="103">
        <f>SUMIFS(Tab_MYS3_Data!P:P,Tab_MYS3_Data!$B:$B,'Table 3'!$B$7,Tab_MYS3_Data!$C:$C,'Table 3'!$B$45,Tab_MYS3_Data!$D:$D,'Table 3'!$B$54)</f>
        <v>0</v>
      </c>
      <c r="L54" s="103">
        <f>SUMIFS(Tab_MYS3_Data!Q:Q,Tab_MYS3_Data!$B:$B,'Table 3'!$B$7,Tab_MYS3_Data!$C:$C,'Table 3'!$B$45,Tab_MYS3_Data!$D:$D,'Table 3'!$B$54)</f>
        <v>0</v>
      </c>
      <c r="M54" s="103">
        <f>SUMIFS(Tab_MYS3_Data!R:R,Tab_MYS3_Data!$B:$B,'Table 3'!$B$7,Tab_MYS3_Data!$C:$C,'Table 3'!$B$45,Tab_MYS3_Data!$D:$D,'Table 3'!$B$54)</f>
        <v>0</v>
      </c>
    </row>
    <row r="55" spans="1:13" s="154" customFormat="1" ht="16.5" customHeight="1">
      <c r="A55" s="136" t="s">
        <v>230</v>
      </c>
      <c r="B55" s="167" t="s">
        <v>213</v>
      </c>
      <c r="C55" s="137">
        <f>SUMIFS(Tab_MYS3_Data!H:H,Tab_MYS3_Data!$B:$B,'Table 3'!$B$7,Tab_MYS3_Data!$C:$C,'Table 3'!$B$45,Tab_MYS3_Data!$D:$D,'Table 3'!$B$55)</f>
        <v>212</v>
      </c>
      <c r="D55" s="137">
        <f>SUMIFS(Tab_MYS3_Data!I:I,Tab_MYS3_Data!$B:$B,'Table 3'!$B$7,Tab_MYS3_Data!$C:$C,'Table 3'!$B$45,Tab_MYS3_Data!$D:$D,'Table 3'!$B$55)</f>
        <v>297</v>
      </c>
      <c r="E55" s="137">
        <f>SUMIFS(Tab_MYS3_Data!J:J,Tab_MYS3_Data!$B:$B,'Table 3'!$B$7,Tab_MYS3_Data!$C:$C,'Table 3'!$B$45,Tab_MYS3_Data!$D:$D,'Table 3'!$B$55)</f>
        <v>325</v>
      </c>
      <c r="F55" s="137">
        <f>SUMIFS(Tab_MYS3_Data!K:K,Tab_MYS3_Data!$B:$B,'Table 3'!$B$7,Tab_MYS3_Data!$C:$C,'Table 3'!$B$45,Tab_MYS3_Data!$D:$D,'Table 3'!$B$55)</f>
        <v>340</v>
      </c>
      <c r="G55" s="137">
        <f>SUMIFS(Tab_MYS3_Data!L:L,Tab_MYS3_Data!$B:$B,'Table 3'!$B$7,Tab_MYS3_Data!$C:$C,'Table 3'!$B$45,Tab_MYS3_Data!$D:$D,'Table 3'!$B$55)</f>
        <v>402</v>
      </c>
      <c r="H55" s="137">
        <f>SUMIFS(Tab_MYS3_Data!M:M,Tab_MYS3_Data!$B:$B,'Table 3'!$B$7,Tab_MYS3_Data!$C:$C,'Table 3'!$B$45,Tab_MYS3_Data!$D:$D,'Table 3'!$B$55)</f>
        <v>391</v>
      </c>
      <c r="I55" s="137">
        <f>SUMIFS(Tab_MYS3_Data!N:N,Tab_MYS3_Data!$B:$B,'Table 3'!$B$7,Tab_MYS3_Data!$C:$C,'Table 3'!$B$45,Tab_MYS3_Data!$D:$D,'Table 3'!$B$55)</f>
        <v>422</v>
      </c>
      <c r="J55" s="137">
        <f>SUMIFS(Tab_MYS3_Data!O:O,Tab_MYS3_Data!$B:$B,'Table 3'!$B$7,Tab_MYS3_Data!$C:$C,'Table 3'!$B$45,Tab_MYS3_Data!$D:$D,'Table 3'!$B$55)</f>
        <v>468</v>
      </c>
      <c r="K55" s="137">
        <f>SUMIFS(Tab_MYS3_Data!P:P,Tab_MYS3_Data!$B:$B,'Table 3'!$B$7,Tab_MYS3_Data!$C:$C,'Table 3'!$B$45,Tab_MYS3_Data!$D:$D,'Table 3'!$B$55)</f>
        <v>496</v>
      </c>
      <c r="L55" s="137">
        <f>SUMIFS(Tab_MYS3_Data!Q:Q,Tab_MYS3_Data!$B:$B,'Table 3'!$B$7,Tab_MYS3_Data!$C:$C,'Table 3'!$B$45,Tab_MYS3_Data!$D:$D,'Table 3'!$B$55)</f>
        <v>566</v>
      </c>
      <c r="M55" s="137">
        <f>SUMIFS(Tab_MYS3_Data!R:R,Tab_MYS3_Data!$B:$B,'Table 3'!$B$7,Tab_MYS3_Data!$C:$C,'Table 3'!$B$45,Tab_MYS3_Data!$D:$D,'Table 3'!$B$55)</f>
        <v>646</v>
      </c>
    </row>
    <row r="56" spans="1:13" ht="16.5" customHeight="1">
      <c r="C56" s="122"/>
      <c r="D56" s="122"/>
      <c r="E56" s="122"/>
      <c r="F56" s="122"/>
      <c r="G56" s="122"/>
      <c r="H56" s="122"/>
      <c r="I56" s="122"/>
      <c r="J56" s="122"/>
      <c r="K56" s="122"/>
      <c r="L56" s="122"/>
      <c r="M56" s="122"/>
    </row>
    <row r="57" spans="1:13" s="152" customFormat="1" ht="15" customHeight="1">
      <c r="A57" s="91"/>
      <c r="B57" s="78" t="s">
        <v>236</v>
      </c>
      <c r="C57" s="230" t="s">
        <v>237</v>
      </c>
      <c r="D57" s="230"/>
      <c r="E57" s="230"/>
      <c r="F57" s="230"/>
      <c r="G57" s="230"/>
      <c r="H57" s="230"/>
      <c r="I57" s="230"/>
      <c r="J57" s="230"/>
      <c r="K57" s="230"/>
      <c r="L57" s="179"/>
      <c r="M57" s="179"/>
    </row>
    <row r="58" spans="1:13" ht="16.5" customHeight="1">
      <c r="A58" s="132"/>
      <c r="B58" s="132"/>
      <c r="C58" s="134"/>
      <c r="D58" s="134"/>
      <c r="E58" s="134"/>
      <c r="F58" s="134"/>
      <c r="G58" s="134"/>
      <c r="H58" s="134"/>
      <c r="I58" s="134"/>
      <c r="J58" s="134"/>
      <c r="K58" s="134"/>
      <c r="L58" s="134"/>
      <c r="M58" s="134"/>
    </row>
    <row r="59" spans="1:13" ht="16.5" customHeight="1">
      <c r="A59" s="135" t="s">
        <v>214</v>
      </c>
      <c r="B59" s="75" t="s">
        <v>215</v>
      </c>
      <c r="C59" s="103">
        <f>SUMIFS(Tab_MYS3_Data!H:H,Tab_MYS3_Data!$B:$B,'Table 3'!$B$7,Tab_MYS3_Data!$C:$C,'Table 3'!$B$57,Tab_MYS3_Data!$D:$D,'Table 3'!$B$59)</f>
        <v>1</v>
      </c>
      <c r="D59" s="103">
        <f>SUMIFS(Tab_MYS3_Data!I:I,Tab_MYS3_Data!$B:$B,'Table 3'!$B$7,Tab_MYS3_Data!$C:$C,'Table 3'!$B$57,Tab_MYS3_Data!$D:$D,'Table 3'!$B$59)</f>
        <v>0</v>
      </c>
      <c r="E59" s="103">
        <f>SUMIFS(Tab_MYS3_Data!J:J,Tab_MYS3_Data!$B:$B,'Table 3'!$B$7,Tab_MYS3_Data!$C:$C,'Table 3'!$B$57,Tab_MYS3_Data!$D:$D,'Table 3'!$B$59)</f>
        <v>0</v>
      </c>
      <c r="F59" s="103">
        <f>SUMIFS(Tab_MYS3_Data!K:K,Tab_MYS3_Data!$B:$B,'Table 3'!$B$7,Tab_MYS3_Data!$C:$C,'Table 3'!$B$57,Tab_MYS3_Data!$D:$D,'Table 3'!$B$59)</f>
        <v>0</v>
      </c>
      <c r="G59" s="103">
        <f>SUMIFS(Tab_MYS3_Data!L:L,Tab_MYS3_Data!$B:$B,'Table 3'!$B$7,Tab_MYS3_Data!$C:$C,'Table 3'!$B$57,Tab_MYS3_Data!$D:$D,'Table 3'!$B$59)</f>
        <v>0</v>
      </c>
      <c r="H59" s="103">
        <f>SUMIFS(Tab_MYS3_Data!M:M,Tab_MYS3_Data!$B:$B,'Table 3'!$B$7,Tab_MYS3_Data!$C:$C,'Table 3'!$B$57,Tab_MYS3_Data!$D:$D,'Table 3'!$B$59)</f>
        <v>0</v>
      </c>
      <c r="I59" s="103">
        <f>SUMIFS(Tab_MYS3_Data!N:N,Tab_MYS3_Data!$B:$B,'Table 3'!$B$7,Tab_MYS3_Data!$C:$C,'Table 3'!$B$57,Tab_MYS3_Data!$D:$D,'Table 3'!$B$59)</f>
        <v>0</v>
      </c>
      <c r="J59" s="103">
        <f>SUMIFS(Tab_MYS3_Data!O:O,Tab_MYS3_Data!$B:$B,'Table 3'!$B$7,Tab_MYS3_Data!$C:$C,'Table 3'!$B$57,Tab_MYS3_Data!$D:$D,'Table 3'!$B$59)</f>
        <v>0</v>
      </c>
      <c r="K59" s="103">
        <f>SUMIFS(Tab_MYS3_Data!P:P,Tab_MYS3_Data!$B:$B,'Table 3'!$B$7,Tab_MYS3_Data!$C:$C,'Table 3'!$B$57,Tab_MYS3_Data!$D:$D,'Table 3'!$B$59)</f>
        <v>0</v>
      </c>
      <c r="L59" s="103">
        <f>SUMIFS(Tab_MYS3_Data!Q:Q,Tab_MYS3_Data!$B:$B,'Table 3'!$B$7,Tab_MYS3_Data!$C:$C,'Table 3'!$B$57,Tab_MYS3_Data!$D:$D,'Table 3'!$B$59)</f>
        <v>0</v>
      </c>
      <c r="M59" s="103">
        <f>SUMIFS(Tab_MYS3_Data!R:R,Tab_MYS3_Data!$B:$B,'Table 3'!$B$7,Tab_MYS3_Data!$C:$C,'Table 3'!$B$57,Tab_MYS3_Data!$D:$D,'Table 3'!$B$59)</f>
        <v>0</v>
      </c>
    </row>
    <row r="60" spans="1:13" ht="16.5" customHeight="1">
      <c r="A60" s="135" t="s">
        <v>216</v>
      </c>
      <c r="B60" s="75" t="s">
        <v>217</v>
      </c>
      <c r="C60" s="103">
        <f>SUMIFS(Tab_MYS3_Data!H:H,Tab_MYS3_Data!$B:$B,'Table 3'!$B$7,Tab_MYS3_Data!$C:$C,'Table 3'!$B$57,Tab_MYS3_Data!$D:$D,'Table 3'!$B$60)</f>
        <v>0</v>
      </c>
      <c r="D60" s="103">
        <f>SUMIFS(Tab_MYS3_Data!I:I,Tab_MYS3_Data!$B:$B,'Table 3'!$B$7,Tab_MYS3_Data!$C:$C,'Table 3'!$B$57,Tab_MYS3_Data!$D:$D,'Table 3'!$B$60)</f>
        <v>0</v>
      </c>
      <c r="E60" s="103">
        <f>SUMIFS(Tab_MYS3_Data!J:J,Tab_MYS3_Data!$B:$B,'Table 3'!$B$7,Tab_MYS3_Data!$C:$C,'Table 3'!$B$57,Tab_MYS3_Data!$D:$D,'Table 3'!$B$60)</f>
        <v>0</v>
      </c>
      <c r="F60" s="103">
        <f>SUMIFS(Tab_MYS3_Data!K:K,Tab_MYS3_Data!$B:$B,'Table 3'!$B$7,Tab_MYS3_Data!$C:$C,'Table 3'!$B$57,Tab_MYS3_Data!$D:$D,'Table 3'!$B$60)</f>
        <v>0</v>
      </c>
      <c r="G60" s="103">
        <f>SUMIFS(Tab_MYS3_Data!L:L,Tab_MYS3_Data!$B:$B,'Table 3'!$B$7,Tab_MYS3_Data!$C:$C,'Table 3'!$B$57,Tab_MYS3_Data!$D:$D,'Table 3'!$B$60)</f>
        <v>0</v>
      </c>
      <c r="H60" s="103">
        <f>SUMIFS(Tab_MYS3_Data!M:M,Tab_MYS3_Data!$B:$B,'Table 3'!$B$7,Tab_MYS3_Data!$C:$C,'Table 3'!$B$57,Tab_MYS3_Data!$D:$D,'Table 3'!$B$60)</f>
        <v>0</v>
      </c>
      <c r="I60" s="103">
        <f>SUMIFS(Tab_MYS3_Data!N:N,Tab_MYS3_Data!$B:$B,'Table 3'!$B$7,Tab_MYS3_Data!$C:$C,'Table 3'!$B$57,Tab_MYS3_Data!$D:$D,'Table 3'!$B$60)</f>
        <v>0</v>
      </c>
      <c r="J60" s="103">
        <f>SUMIFS(Tab_MYS3_Data!O:O,Tab_MYS3_Data!$B:$B,'Table 3'!$B$7,Tab_MYS3_Data!$C:$C,'Table 3'!$B$57,Tab_MYS3_Data!$D:$D,'Table 3'!$B$60)</f>
        <v>0</v>
      </c>
      <c r="K60" s="103">
        <f>SUMIFS(Tab_MYS3_Data!P:P,Tab_MYS3_Data!$B:$B,'Table 3'!$B$7,Tab_MYS3_Data!$C:$C,'Table 3'!$B$57,Tab_MYS3_Data!$D:$D,'Table 3'!$B$60)</f>
        <v>0</v>
      </c>
      <c r="L60" s="103">
        <f>SUMIFS(Tab_MYS3_Data!Q:Q,Tab_MYS3_Data!$B:$B,'Table 3'!$B$7,Tab_MYS3_Data!$C:$C,'Table 3'!$B$57,Tab_MYS3_Data!$D:$D,'Table 3'!$B$60)</f>
        <v>0</v>
      </c>
      <c r="M60" s="103">
        <f>SUMIFS(Tab_MYS3_Data!R:R,Tab_MYS3_Data!$B:$B,'Table 3'!$B$7,Tab_MYS3_Data!$C:$C,'Table 3'!$B$57,Tab_MYS3_Data!$D:$D,'Table 3'!$B$60)</f>
        <v>0</v>
      </c>
    </row>
    <row r="61" spans="1:13" ht="16.5" customHeight="1">
      <c r="A61" s="135" t="s">
        <v>218</v>
      </c>
      <c r="B61" s="75" t="s">
        <v>219</v>
      </c>
      <c r="C61" s="103">
        <f>SUMIFS(Tab_MYS3_Data!H:H,Tab_MYS3_Data!$B:$B,'Table 3'!$B$7,Tab_MYS3_Data!$C:$C,'Table 3'!$B$57,Tab_MYS3_Data!$D:$D,'Table 3'!$B$61)</f>
        <v>0</v>
      </c>
      <c r="D61" s="103">
        <f>SUMIFS(Tab_MYS3_Data!I:I,Tab_MYS3_Data!$B:$B,'Table 3'!$B$7,Tab_MYS3_Data!$C:$C,'Table 3'!$B$57,Tab_MYS3_Data!$D:$D,'Table 3'!$B$61)</f>
        <v>0</v>
      </c>
      <c r="E61" s="103">
        <f>SUMIFS(Tab_MYS3_Data!J:J,Tab_MYS3_Data!$B:$B,'Table 3'!$B$7,Tab_MYS3_Data!$C:$C,'Table 3'!$B$57,Tab_MYS3_Data!$D:$D,'Table 3'!$B$61)</f>
        <v>0</v>
      </c>
      <c r="F61" s="103">
        <f>SUMIFS(Tab_MYS3_Data!K:K,Tab_MYS3_Data!$B:$B,'Table 3'!$B$7,Tab_MYS3_Data!$C:$C,'Table 3'!$B$57,Tab_MYS3_Data!$D:$D,'Table 3'!$B$61)</f>
        <v>0</v>
      </c>
      <c r="G61" s="103">
        <f>SUMIFS(Tab_MYS3_Data!L:L,Tab_MYS3_Data!$B:$B,'Table 3'!$B$7,Tab_MYS3_Data!$C:$C,'Table 3'!$B$57,Tab_MYS3_Data!$D:$D,'Table 3'!$B$61)</f>
        <v>0</v>
      </c>
      <c r="H61" s="103">
        <f>SUMIFS(Tab_MYS3_Data!M:M,Tab_MYS3_Data!$B:$B,'Table 3'!$B$7,Tab_MYS3_Data!$C:$C,'Table 3'!$B$57,Tab_MYS3_Data!$D:$D,'Table 3'!$B$61)</f>
        <v>0</v>
      </c>
      <c r="I61" s="103">
        <f>SUMIFS(Tab_MYS3_Data!N:N,Tab_MYS3_Data!$B:$B,'Table 3'!$B$7,Tab_MYS3_Data!$C:$C,'Table 3'!$B$57,Tab_MYS3_Data!$D:$D,'Table 3'!$B$61)</f>
        <v>0</v>
      </c>
      <c r="J61" s="103">
        <f>SUMIFS(Tab_MYS3_Data!O:O,Tab_MYS3_Data!$B:$B,'Table 3'!$B$7,Tab_MYS3_Data!$C:$C,'Table 3'!$B$57,Tab_MYS3_Data!$D:$D,'Table 3'!$B$61)</f>
        <v>0</v>
      </c>
      <c r="K61" s="103">
        <f>SUMIFS(Tab_MYS3_Data!P:P,Tab_MYS3_Data!$B:$B,'Table 3'!$B$7,Tab_MYS3_Data!$C:$C,'Table 3'!$B$57,Tab_MYS3_Data!$D:$D,'Table 3'!$B$61)</f>
        <v>0</v>
      </c>
      <c r="L61" s="103">
        <f>SUMIFS(Tab_MYS3_Data!Q:Q,Tab_MYS3_Data!$B:$B,'Table 3'!$B$7,Tab_MYS3_Data!$C:$C,'Table 3'!$B$57,Tab_MYS3_Data!$D:$D,'Table 3'!$B$61)</f>
        <v>0</v>
      </c>
      <c r="M61" s="103">
        <f>SUMIFS(Tab_MYS3_Data!R:R,Tab_MYS3_Data!$B:$B,'Table 3'!$B$7,Tab_MYS3_Data!$C:$C,'Table 3'!$B$57,Tab_MYS3_Data!$D:$D,'Table 3'!$B$61)</f>
        <v>0</v>
      </c>
    </row>
    <row r="62" spans="1:13" ht="16.5" customHeight="1">
      <c r="A62" s="135" t="s">
        <v>220</v>
      </c>
      <c r="B62" s="75" t="s">
        <v>221</v>
      </c>
      <c r="C62" s="103">
        <f>SUMIFS(Tab_MYS3_Data!H:H,Tab_MYS3_Data!$B:$B,'Table 3'!$B$7,Tab_MYS3_Data!$C:$C,'Table 3'!$B$57,Tab_MYS3_Data!$D:$D,'Table 3'!$B$62)</f>
        <v>0</v>
      </c>
      <c r="D62" s="103">
        <f>SUMIFS(Tab_MYS3_Data!I:I,Tab_MYS3_Data!$B:$B,'Table 3'!$B$7,Tab_MYS3_Data!$C:$C,'Table 3'!$B$57,Tab_MYS3_Data!$D:$D,'Table 3'!$B$62)</f>
        <v>0</v>
      </c>
      <c r="E62" s="103">
        <f>SUMIFS(Tab_MYS3_Data!J:J,Tab_MYS3_Data!$B:$B,'Table 3'!$B$7,Tab_MYS3_Data!$C:$C,'Table 3'!$B$57,Tab_MYS3_Data!$D:$D,'Table 3'!$B$62)</f>
        <v>0</v>
      </c>
      <c r="F62" s="103">
        <f>SUMIFS(Tab_MYS3_Data!K:K,Tab_MYS3_Data!$B:$B,'Table 3'!$B$7,Tab_MYS3_Data!$C:$C,'Table 3'!$B$57,Tab_MYS3_Data!$D:$D,'Table 3'!$B$62)</f>
        <v>0</v>
      </c>
      <c r="G62" s="103">
        <f>SUMIFS(Tab_MYS3_Data!L:L,Tab_MYS3_Data!$B:$B,'Table 3'!$B$7,Tab_MYS3_Data!$C:$C,'Table 3'!$B$57,Tab_MYS3_Data!$D:$D,'Table 3'!$B$62)</f>
        <v>0</v>
      </c>
      <c r="H62" s="103">
        <f>SUMIFS(Tab_MYS3_Data!M:M,Tab_MYS3_Data!$B:$B,'Table 3'!$B$7,Tab_MYS3_Data!$C:$C,'Table 3'!$B$57,Tab_MYS3_Data!$D:$D,'Table 3'!$B$62)</f>
        <v>0</v>
      </c>
      <c r="I62" s="103">
        <f>SUMIFS(Tab_MYS3_Data!N:N,Tab_MYS3_Data!$B:$B,'Table 3'!$B$7,Tab_MYS3_Data!$C:$C,'Table 3'!$B$57,Tab_MYS3_Data!$D:$D,'Table 3'!$B$62)</f>
        <v>0</v>
      </c>
      <c r="J62" s="103">
        <f>SUMIFS(Tab_MYS3_Data!O:O,Tab_MYS3_Data!$B:$B,'Table 3'!$B$7,Tab_MYS3_Data!$C:$C,'Table 3'!$B$57,Tab_MYS3_Data!$D:$D,'Table 3'!$B$62)</f>
        <v>0</v>
      </c>
      <c r="K62" s="103">
        <f>SUMIFS(Tab_MYS3_Data!P:P,Tab_MYS3_Data!$B:$B,'Table 3'!$B$7,Tab_MYS3_Data!$C:$C,'Table 3'!$B$57,Tab_MYS3_Data!$D:$D,'Table 3'!$B$62)</f>
        <v>0</v>
      </c>
      <c r="L62" s="103">
        <f>SUMIFS(Tab_MYS3_Data!Q:Q,Tab_MYS3_Data!$B:$B,'Table 3'!$B$7,Tab_MYS3_Data!$C:$C,'Table 3'!$B$57,Tab_MYS3_Data!$D:$D,'Table 3'!$B$62)</f>
        <v>0</v>
      </c>
      <c r="M62" s="103">
        <f>SUMIFS(Tab_MYS3_Data!R:R,Tab_MYS3_Data!$B:$B,'Table 3'!$B$7,Tab_MYS3_Data!$C:$C,'Table 3'!$B$57,Tab_MYS3_Data!$D:$D,'Table 3'!$B$62)</f>
        <v>0</v>
      </c>
    </row>
    <row r="63" spans="1:13" ht="16.5" customHeight="1">
      <c r="A63" s="135" t="s">
        <v>222</v>
      </c>
      <c r="B63" s="75" t="s">
        <v>223</v>
      </c>
      <c r="C63" s="103">
        <f>SUMIFS(Tab_MYS3_Data!H:H,Tab_MYS3_Data!$B:$B,'Table 3'!$B$7,Tab_MYS3_Data!$C:$C,'Table 3'!$B$57,Tab_MYS3_Data!$D:$D,'Table 3'!$B$63)</f>
        <v>0</v>
      </c>
      <c r="D63" s="103">
        <f>SUMIFS(Tab_MYS3_Data!I:I,Tab_MYS3_Data!$B:$B,'Table 3'!$B$7,Tab_MYS3_Data!$C:$C,'Table 3'!$B$57,Tab_MYS3_Data!$D:$D,'Table 3'!$B$63)</f>
        <v>0</v>
      </c>
      <c r="E63" s="103">
        <f>SUMIFS(Tab_MYS3_Data!J:J,Tab_MYS3_Data!$B:$B,'Table 3'!$B$7,Tab_MYS3_Data!$C:$C,'Table 3'!$B$57,Tab_MYS3_Data!$D:$D,'Table 3'!$B$63)</f>
        <v>0</v>
      </c>
      <c r="F63" s="103">
        <f>SUMIFS(Tab_MYS3_Data!K:K,Tab_MYS3_Data!$B:$B,'Table 3'!$B$7,Tab_MYS3_Data!$C:$C,'Table 3'!$B$57,Tab_MYS3_Data!$D:$D,'Table 3'!$B$63)</f>
        <v>0</v>
      </c>
      <c r="G63" s="103">
        <f>SUMIFS(Tab_MYS3_Data!L:L,Tab_MYS3_Data!$B:$B,'Table 3'!$B$7,Tab_MYS3_Data!$C:$C,'Table 3'!$B$57,Tab_MYS3_Data!$D:$D,'Table 3'!$B$63)</f>
        <v>0</v>
      </c>
      <c r="H63" s="103">
        <f>SUMIFS(Tab_MYS3_Data!M:M,Tab_MYS3_Data!$B:$B,'Table 3'!$B$7,Tab_MYS3_Data!$C:$C,'Table 3'!$B$57,Tab_MYS3_Data!$D:$D,'Table 3'!$B$63)</f>
        <v>0</v>
      </c>
      <c r="I63" s="103">
        <f>SUMIFS(Tab_MYS3_Data!N:N,Tab_MYS3_Data!$B:$B,'Table 3'!$B$7,Tab_MYS3_Data!$C:$C,'Table 3'!$B$57,Tab_MYS3_Data!$D:$D,'Table 3'!$B$63)</f>
        <v>0</v>
      </c>
      <c r="J63" s="103">
        <f>SUMIFS(Tab_MYS3_Data!O:O,Tab_MYS3_Data!$B:$B,'Table 3'!$B$7,Tab_MYS3_Data!$C:$C,'Table 3'!$B$57,Tab_MYS3_Data!$D:$D,'Table 3'!$B$63)</f>
        <v>0</v>
      </c>
      <c r="K63" s="103">
        <f>SUMIFS(Tab_MYS3_Data!P:P,Tab_MYS3_Data!$B:$B,'Table 3'!$B$7,Tab_MYS3_Data!$C:$C,'Table 3'!$B$57,Tab_MYS3_Data!$D:$D,'Table 3'!$B$63)</f>
        <v>0</v>
      </c>
      <c r="L63" s="103">
        <f>SUMIFS(Tab_MYS3_Data!Q:Q,Tab_MYS3_Data!$B:$B,'Table 3'!$B$7,Tab_MYS3_Data!$C:$C,'Table 3'!$B$57,Tab_MYS3_Data!$D:$D,'Table 3'!$B$63)</f>
        <v>0</v>
      </c>
      <c r="M63" s="103">
        <f>SUMIFS(Tab_MYS3_Data!R:R,Tab_MYS3_Data!$B:$B,'Table 3'!$B$7,Tab_MYS3_Data!$C:$C,'Table 3'!$B$57,Tab_MYS3_Data!$D:$D,'Table 3'!$B$63)</f>
        <v>0</v>
      </c>
    </row>
    <row r="64" spans="1:13" ht="16.5" customHeight="1">
      <c r="A64" s="135" t="s">
        <v>224</v>
      </c>
      <c r="B64" s="75" t="s">
        <v>225</v>
      </c>
      <c r="C64" s="103">
        <f>SUMIFS(Tab_MYS3_Data!H:H,Tab_MYS3_Data!$B:$B,'Table 3'!$B$7,Tab_MYS3_Data!$C:$C,'Table 3'!$B$57,Tab_MYS3_Data!$D:$D,'Table 3'!$B$64)</f>
        <v>0</v>
      </c>
      <c r="D64" s="103">
        <f>SUMIFS(Tab_MYS3_Data!I:I,Tab_MYS3_Data!$B:$B,'Table 3'!$B$7,Tab_MYS3_Data!$C:$C,'Table 3'!$B$57,Tab_MYS3_Data!$D:$D,'Table 3'!$B$64)</f>
        <v>0</v>
      </c>
      <c r="E64" s="103">
        <f>SUMIFS(Tab_MYS3_Data!J:J,Tab_MYS3_Data!$B:$B,'Table 3'!$B$7,Tab_MYS3_Data!$C:$C,'Table 3'!$B$57,Tab_MYS3_Data!$D:$D,'Table 3'!$B$64)</f>
        <v>0</v>
      </c>
      <c r="F64" s="103">
        <f>SUMIFS(Tab_MYS3_Data!K:K,Tab_MYS3_Data!$B:$B,'Table 3'!$B$7,Tab_MYS3_Data!$C:$C,'Table 3'!$B$57,Tab_MYS3_Data!$D:$D,'Table 3'!$B$64)</f>
        <v>0</v>
      </c>
      <c r="G64" s="103">
        <f>SUMIFS(Tab_MYS3_Data!L:L,Tab_MYS3_Data!$B:$B,'Table 3'!$B$7,Tab_MYS3_Data!$C:$C,'Table 3'!$B$57,Tab_MYS3_Data!$D:$D,'Table 3'!$B$64)</f>
        <v>0</v>
      </c>
      <c r="H64" s="103">
        <f>SUMIFS(Tab_MYS3_Data!M:M,Tab_MYS3_Data!$B:$B,'Table 3'!$B$7,Tab_MYS3_Data!$C:$C,'Table 3'!$B$57,Tab_MYS3_Data!$D:$D,'Table 3'!$B$64)</f>
        <v>0</v>
      </c>
      <c r="I64" s="103">
        <f>SUMIFS(Tab_MYS3_Data!N:N,Tab_MYS3_Data!$B:$B,'Table 3'!$B$7,Tab_MYS3_Data!$C:$C,'Table 3'!$B$57,Tab_MYS3_Data!$D:$D,'Table 3'!$B$64)</f>
        <v>0</v>
      </c>
      <c r="J64" s="103">
        <f>SUMIFS(Tab_MYS3_Data!O:O,Tab_MYS3_Data!$B:$B,'Table 3'!$B$7,Tab_MYS3_Data!$C:$C,'Table 3'!$B$57,Tab_MYS3_Data!$D:$D,'Table 3'!$B$64)</f>
        <v>0</v>
      </c>
      <c r="K64" s="103">
        <f>SUMIFS(Tab_MYS3_Data!P:P,Tab_MYS3_Data!$B:$B,'Table 3'!$B$7,Tab_MYS3_Data!$C:$C,'Table 3'!$B$57,Tab_MYS3_Data!$D:$D,'Table 3'!$B$64)</f>
        <v>0</v>
      </c>
      <c r="L64" s="103">
        <f>SUMIFS(Tab_MYS3_Data!Q:Q,Tab_MYS3_Data!$B:$B,'Table 3'!$B$7,Tab_MYS3_Data!$C:$C,'Table 3'!$B$57,Tab_MYS3_Data!$D:$D,'Table 3'!$B$64)</f>
        <v>0</v>
      </c>
      <c r="M64" s="103">
        <f>SUMIFS(Tab_MYS3_Data!R:R,Tab_MYS3_Data!$B:$B,'Table 3'!$B$7,Tab_MYS3_Data!$C:$C,'Table 3'!$B$57,Tab_MYS3_Data!$D:$D,'Table 3'!$B$64)</f>
        <v>0</v>
      </c>
    </row>
    <row r="65" spans="1:13" ht="16.5" customHeight="1">
      <c r="A65" s="135" t="s">
        <v>226</v>
      </c>
      <c r="B65" s="75" t="s">
        <v>227</v>
      </c>
      <c r="C65" s="103">
        <f>SUMIFS(Tab_MYS3_Data!H:H,Tab_MYS3_Data!$B:$B,'Table 3'!$B$7,Tab_MYS3_Data!$C:$C,'Table 3'!$B$57,Tab_MYS3_Data!$D:$D,'Table 3'!$B$65)</f>
        <v>0</v>
      </c>
      <c r="D65" s="103">
        <f>SUMIFS(Tab_MYS3_Data!I:I,Tab_MYS3_Data!$B:$B,'Table 3'!$B$7,Tab_MYS3_Data!$C:$C,'Table 3'!$B$57,Tab_MYS3_Data!$D:$D,'Table 3'!$B$65)</f>
        <v>0</v>
      </c>
      <c r="E65" s="103">
        <f>SUMIFS(Tab_MYS3_Data!J:J,Tab_MYS3_Data!$B:$B,'Table 3'!$B$7,Tab_MYS3_Data!$C:$C,'Table 3'!$B$57,Tab_MYS3_Data!$D:$D,'Table 3'!$B$65)</f>
        <v>0</v>
      </c>
      <c r="F65" s="103">
        <f>SUMIFS(Tab_MYS3_Data!K:K,Tab_MYS3_Data!$B:$B,'Table 3'!$B$7,Tab_MYS3_Data!$C:$C,'Table 3'!$B$57,Tab_MYS3_Data!$D:$D,'Table 3'!$B$65)</f>
        <v>0</v>
      </c>
      <c r="G65" s="103">
        <f>SUMIFS(Tab_MYS3_Data!L:L,Tab_MYS3_Data!$B:$B,'Table 3'!$B$7,Tab_MYS3_Data!$C:$C,'Table 3'!$B$57,Tab_MYS3_Data!$D:$D,'Table 3'!$B$65)</f>
        <v>0</v>
      </c>
      <c r="H65" s="103">
        <f>SUMIFS(Tab_MYS3_Data!M:M,Tab_MYS3_Data!$B:$B,'Table 3'!$B$7,Tab_MYS3_Data!$C:$C,'Table 3'!$B$57,Tab_MYS3_Data!$D:$D,'Table 3'!$B$65)</f>
        <v>0</v>
      </c>
      <c r="I65" s="103">
        <f>SUMIFS(Tab_MYS3_Data!N:N,Tab_MYS3_Data!$B:$B,'Table 3'!$B$7,Tab_MYS3_Data!$C:$C,'Table 3'!$B$57,Tab_MYS3_Data!$D:$D,'Table 3'!$B$65)</f>
        <v>0</v>
      </c>
      <c r="J65" s="103">
        <f>SUMIFS(Tab_MYS3_Data!O:O,Tab_MYS3_Data!$B:$B,'Table 3'!$B$7,Tab_MYS3_Data!$C:$C,'Table 3'!$B$57,Tab_MYS3_Data!$D:$D,'Table 3'!$B$65)</f>
        <v>0</v>
      </c>
      <c r="K65" s="103">
        <f>SUMIFS(Tab_MYS3_Data!P:P,Tab_MYS3_Data!$B:$B,'Table 3'!$B$7,Tab_MYS3_Data!$C:$C,'Table 3'!$B$57,Tab_MYS3_Data!$D:$D,'Table 3'!$B$65)</f>
        <v>0</v>
      </c>
      <c r="L65" s="103">
        <f>SUMIFS(Tab_MYS3_Data!Q:Q,Tab_MYS3_Data!$B:$B,'Table 3'!$B$7,Tab_MYS3_Data!$C:$C,'Table 3'!$B$57,Tab_MYS3_Data!$D:$D,'Table 3'!$B$65)</f>
        <v>0</v>
      </c>
      <c r="M65" s="103">
        <f>SUMIFS(Tab_MYS3_Data!R:R,Tab_MYS3_Data!$B:$B,'Table 3'!$B$7,Tab_MYS3_Data!$C:$C,'Table 3'!$B$57,Tab_MYS3_Data!$D:$D,'Table 3'!$B$65)</f>
        <v>0</v>
      </c>
    </row>
    <row r="66" spans="1:13" ht="16.5" customHeight="1">
      <c r="A66" s="135" t="s">
        <v>228</v>
      </c>
      <c r="B66" s="75" t="s">
        <v>229</v>
      </c>
      <c r="C66" s="103">
        <f>SUMIFS(Tab_MYS3_Data!H:H,Tab_MYS3_Data!$B:$B,'Table 3'!$B$7,Tab_MYS3_Data!$C:$C,'Table 3'!$B$57,Tab_MYS3_Data!$D:$D,'Table 3'!$B$66)</f>
        <v>0</v>
      </c>
      <c r="D66" s="103">
        <f>SUMIFS(Tab_MYS3_Data!I:I,Tab_MYS3_Data!$B:$B,'Table 3'!$B$7,Tab_MYS3_Data!$C:$C,'Table 3'!$B$57,Tab_MYS3_Data!$D:$D,'Table 3'!$B$66)</f>
        <v>0</v>
      </c>
      <c r="E66" s="103">
        <f>SUMIFS(Tab_MYS3_Data!J:J,Tab_MYS3_Data!$B:$B,'Table 3'!$B$7,Tab_MYS3_Data!$C:$C,'Table 3'!$B$57,Tab_MYS3_Data!$D:$D,'Table 3'!$B$66)</f>
        <v>0</v>
      </c>
      <c r="F66" s="103">
        <f>SUMIFS(Tab_MYS3_Data!K:K,Tab_MYS3_Data!$B:$B,'Table 3'!$B$7,Tab_MYS3_Data!$C:$C,'Table 3'!$B$57,Tab_MYS3_Data!$D:$D,'Table 3'!$B$66)</f>
        <v>0</v>
      </c>
      <c r="G66" s="103">
        <f>SUMIFS(Tab_MYS3_Data!L:L,Tab_MYS3_Data!$B:$B,'Table 3'!$B$7,Tab_MYS3_Data!$C:$C,'Table 3'!$B$57,Tab_MYS3_Data!$D:$D,'Table 3'!$B$66)</f>
        <v>0</v>
      </c>
      <c r="H66" s="103">
        <f>SUMIFS(Tab_MYS3_Data!M:M,Tab_MYS3_Data!$B:$B,'Table 3'!$B$7,Tab_MYS3_Data!$C:$C,'Table 3'!$B$57,Tab_MYS3_Data!$D:$D,'Table 3'!$B$66)</f>
        <v>0</v>
      </c>
      <c r="I66" s="103">
        <f>SUMIFS(Tab_MYS3_Data!N:N,Tab_MYS3_Data!$B:$B,'Table 3'!$B$7,Tab_MYS3_Data!$C:$C,'Table 3'!$B$57,Tab_MYS3_Data!$D:$D,'Table 3'!$B$66)</f>
        <v>0</v>
      </c>
      <c r="J66" s="103">
        <f>SUMIFS(Tab_MYS3_Data!O:O,Tab_MYS3_Data!$B:$B,'Table 3'!$B$7,Tab_MYS3_Data!$C:$C,'Table 3'!$B$57,Tab_MYS3_Data!$D:$D,'Table 3'!$B$66)</f>
        <v>0</v>
      </c>
      <c r="K66" s="103">
        <f>SUMIFS(Tab_MYS3_Data!P:P,Tab_MYS3_Data!$B:$B,'Table 3'!$B$7,Tab_MYS3_Data!$C:$C,'Table 3'!$B$57,Tab_MYS3_Data!$D:$D,'Table 3'!$B$66)</f>
        <v>0</v>
      </c>
      <c r="L66" s="103">
        <f>SUMIFS(Tab_MYS3_Data!Q:Q,Tab_MYS3_Data!$B:$B,'Table 3'!$B$7,Tab_MYS3_Data!$C:$C,'Table 3'!$B$57,Tab_MYS3_Data!$D:$D,'Table 3'!$B$66)</f>
        <v>0</v>
      </c>
      <c r="M66" s="103">
        <f>SUMIFS(Tab_MYS3_Data!R:R,Tab_MYS3_Data!$B:$B,'Table 3'!$B$7,Tab_MYS3_Data!$C:$C,'Table 3'!$B$57,Tab_MYS3_Data!$D:$D,'Table 3'!$B$66)</f>
        <v>0</v>
      </c>
    </row>
    <row r="67" spans="1:13" s="154" customFormat="1" ht="16.5" customHeight="1">
      <c r="A67" s="136" t="s">
        <v>230</v>
      </c>
      <c r="B67" s="167" t="s">
        <v>213</v>
      </c>
      <c r="C67" s="137">
        <f>SUMIFS(Tab_MYS3_Data!H:H,Tab_MYS3_Data!$B:$B,'Table 3'!$B$7,Tab_MYS3_Data!$C:$C,'Table 3'!$B$57,Tab_MYS3_Data!$D:$D,'Table 3'!$B$67)</f>
        <v>1</v>
      </c>
      <c r="D67" s="137">
        <f>SUMIFS(Tab_MYS3_Data!I:I,Tab_MYS3_Data!$B:$B,'Table 3'!$B$7,Tab_MYS3_Data!$C:$C,'Table 3'!$B$57,Tab_MYS3_Data!$D:$D,'Table 3'!$B$67)</f>
        <v>0</v>
      </c>
      <c r="E67" s="137">
        <f>SUMIFS(Tab_MYS3_Data!J:J,Tab_MYS3_Data!$B:$B,'Table 3'!$B$7,Tab_MYS3_Data!$C:$C,'Table 3'!$B$57,Tab_MYS3_Data!$D:$D,'Table 3'!$B$67)</f>
        <v>0</v>
      </c>
      <c r="F67" s="137">
        <f>SUMIFS(Tab_MYS3_Data!K:K,Tab_MYS3_Data!$B:$B,'Table 3'!$B$7,Tab_MYS3_Data!$C:$C,'Table 3'!$B$57,Tab_MYS3_Data!$D:$D,'Table 3'!$B$67)</f>
        <v>0</v>
      </c>
      <c r="G67" s="137">
        <f>SUMIFS(Tab_MYS3_Data!L:L,Tab_MYS3_Data!$B:$B,'Table 3'!$B$7,Tab_MYS3_Data!$C:$C,'Table 3'!$B$57,Tab_MYS3_Data!$D:$D,'Table 3'!$B$67)</f>
        <v>0</v>
      </c>
      <c r="H67" s="137">
        <f>SUMIFS(Tab_MYS3_Data!M:M,Tab_MYS3_Data!$B:$B,'Table 3'!$B$7,Tab_MYS3_Data!$C:$C,'Table 3'!$B$57,Tab_MYS3_Data!$D:$D,'Table 3'!$B$67)</f>
        <v>0</v>
      </c>
      <c r="I67" s="137">
        <f>SUMIFS(Tab_MYS3_Data!N:N,Tab_MYS3_Data!$B:$B,'Table 3'!$B$7,Tab_MYS3_Data!$C:$C,'Table 3'!$B$57,Tab_MYS3_Data!$D:$D,'Table 3'!$B$67)</f>
        <v>0</v>
      </c>
      <c r="J67" s="137">
        <f>SUMIFS(Tab_MYS3_Data!O:O,Tab_MYS3_Data!$B:$B,'Table 3'!$B$7,Tab_MYS3_Data!$C:$C,'Table 3'!$B$57,Tab_MYS3_Data!$D:$D,'Table 3'!$B$67)</f>
        <v>0</v>
      </c>
      <c r="K67" s="137">
        <f>SUMIFS(Tab_MYS3_Data!P:P,Tab_MYS3_Data!$B:$B,'Table 3'!$B$7,Tab_MYS3_Data!$C:$C,'Table 3'!$B$57,Tab_MYS3_Data!$D:$D,'Table 3'!$B$67)</f>
        <v>0</v>
      </c>
      <c r="L67" s="137">
        <f>SUMIFS(Tab_MYS3_Data!Q:Q,Tab_MYS3_Data!$B:$B,'Table 3'!$B$7,Tab_MYS3_Data!$C:$C,'Table 3'!$B$57,Tab_MYS3_Data!$D:$D,'Table 3'!$B$67)</f>
        <v>0</v>
      </c>
      <c r="M67" s="137">
        <f>SUMIFS(Tab_MYS3_Data!R:R,Tab_MYS3_Data!$B:$B,'Table 3'!$B$7,Tab_MYS3_Data!$C:$C,'Table 3'!$B$57,Tab_MYS3_Data!$D:$D,'Table 3'!$B$67)</f>
        <v>0</v>
      </c>
    </row>
    <row r="68" spans="1:13" ht="16.5" customHeight="1"/>
    <row r="69" spans="1:13" s="152" customFormat="1" ht="15" customHeight="1">
      <c r="A69" s="91"/>
      <c r="B69" s="78" t="s">
        <v>228</v>
      </c>
      <c r="C69" s="230" t="s">
        <v>238</v>
      </c>
      <c r="D69" s="230"/>
      <c r="E69" s="230"/>
      <c r="F69" s="230"/>
      <c r="G69" s="230"/>
      <c r="H69" s="230"/>
      <c r="I69" s="230"/>
      <c r="J69" s="230"/>
      <c r="K69" s="230"/>
      <c r="L69" s="179"/>
      <c r="M69" s="179"/>
    </row>
    <row r="70" spans="1:13" ht="16.5" customHeight="1">
      <c r="A70" s="132"/>
      <c r="B70" s="132"/>
      <c r="C70" s="134"/>
      <c r="D70" s="134"/>
      <c r="E70" s="134"/>
      <c r="F70" s="134"/>
      <c r="G70" s="134"/>
      <c r="H70" s="134"/>
      <c r="I70" s="134"/>
      <c r="J70" s="134"/>
      <c r="K70" s="134"/>
      <c r="L70" s="134"/>
      <c r="M70" s="134"/>
    </row>
    <row r="71" spans="1:13" ht="16.5" customHeight="1">
      <c r="A71" s="135" t="s">
        <v>214</v>
      </c>
      <c r="B71" s="75" t="s">
        <v>215</v>
      </c>
      <c r="C71" s="103">
        <f>SUMIFS(Tab_MYS3_Data!H:H,Tab_MYS3_Data!$B:$B,'Table 3'!$B$7,Tab_MYS3_Data!$C:$C,'Table 3'!$B$69,Tab_MYS3_Data!$D:$D,'Table 3'!$B$71)</f>
        <v>0</v>
      </c>
      <c r="D71" s="103">
        <f>SUMIFS(Tab_MYS3_Data!I:I,Tab_MYS3_Data!$B:$B,'Table 3'!$B$7,Tab_MYS3_Data!$C:$C,'Table 3'!$B$69,Tab_MYS3_Data!$D:$D,'Table 3'!$B$71)</f>
        <v>0</v>
      </c>
      <c r="E71" s="103">
        <f>SUMIFS(Tab_MYS3_Data!J:J,Tab_MYS3_Data!$B:$B,'Table 3'!$B$7,Tab_MYS3_Data!$C:$C,'Table 3'!$B$69,Tab_MYS3_Data!$D:$D,'Table 3'!$B$71)</f>
        <v>1</v>
      </c>
      <c r="F71" s="103">
        <f>SUMIFS(Tab_MYS3_Data!K:K,Tab_MYS3_Data!$B:$B,'Table 3'!$B$7,Tab_MYS3_Data!$C:$C,'Table 3'!$B$69,Tab_MYS3_Data!$D:$D,'Table 3'!$B$71)</f>
        <v>3</v>
      </c>
      <c r="G71" s="103">
        <f>SUMIFS(Tab_MYS3_Data!L:L,Tab_MYS3_Data!$B:$B,'Table 3'!$B$7,Tab_MYS3_Data!$C:$C,'Table 3'!$B$69,Tab_MYS3_Data!$D:$D,'Table 3'!$B$71)</f>
        <v>1</v>
      </c>
      <c r="H71" s="103">
        <f>SUMIFS(Tab_MYS3_Data!M:M,Tab_MYS3_Data!$B:$B,'Table 3'!$B$7,Tab_MYS3_Data!$C:$C,'Table 3'!$B$69,Tab_MYS3_Data!$D:$D,'Table 3'!$B$71)</f>
        <v>3</v>
      </c>
      <c r="I71" s="103">
        <f>SUMIFS(Tab_MYS3_Data!N:N,Tab_MYS3_Data!$B:$B,'Table 3'!$B$7,Tab_MYS3_Data!$C:$C,'Table 3'!$B$69,Tab_MYS3_Data!$D:$D,'Table 3'!$B$71)</f>
        <v>0</v>
      </c>
      <c r="J71" s="103">
        <f>SUMIFS(Tab_MYS3_Data!O:O,Tab_MYS3_Data!$B:$B,'Table 3'!$B$7,Tab_MYS3_Data!$C:$C,'Table 3'!$B$69,Tab_MYS3_Data!$D:$D,'Table 3'!$B$71)</f>
        <v>0</v>
      </c>
      <c r="K71" s="103">
        <f>SUMIFS(Tab_MYS3_Data!P:P,Tab_MYS3_Data!$B:$B,'Table 3'!$B$7,Tab_MYS3_Data!$C:$C,'Table 3'!$B$69,Tab_MYS3_Data!$D:$D,'Table 3'!$B$71)</f>
        <v>0</v>
      </c>
      <c r="L71" s="103">
        <f>SUMIFS(Tab_MYS3_Data!Q:Q,Tab_MYS3_Data!$B:$B,'Table 3'!$B$7,Tab_MYS3_Data!$C:$C,'Table 3'!$B$69,Tab_MYS3_Data!$D:$D,'Table 3'!$B$71)</f>
        <v>0</v>
      </c>
      <c r="M71" s="103">
        <f>SUMIFS(Tab_MYS3_Data!R:R,Tab_MYS3_Data!$B:$B,'Table 3'!$B$7,Tab_MYS3_Data!$C:$C,'Table 3'!$B$69,Tab_MYS3_Data!$D:$D,'Table 3'!$B$71)</f>
        <v>0</v>
      </c>
    </row>
    <row r="72" spans="1:13" ht="16.5" customHeight="1">
      <c r="A72" s="135" t="s">
        <v>216</v>
      </c>
      <c r="B72" s="75" t="s">
        <v>217</v>
      </c>
      <c r="C72" s="103">
        <f>SUMIFS(Tab_MYS3_Data!H:H,Tab_MYS3_Data!$B:$B,'Table 3'!$B$7,Tab_MYS3_Data!$C:$C,'Table 3'!$B$69,Tab_MYS3_Data!$D:$D,'Table 3'!$B$72)</f>
        <v>0</v>
      </c>
      <c r="D72" s="103">
        <f>SUMIFS(Tab_MYS3_Data!I:I,Tab_MYS3_Data!$B:$B,'Table 3'!$B$7,Tab_MYS3_Data!$C:$C,'Table 3'!$B$69,Tab_MYS3_Data!$D:$D,'Table 3'!$B$72)</f>
        <v>0</v>
      </c>
      <c r="E72" s="103">
        <f>SUMIFS(Tab_MYS3_Data!J:J,Tab_MYS3_Data!$B:$B,'Table 3'!$B$7,Tab_MYS3_Data!$C:$C,'Table 3'!$B$69,Tab_MYS3_Data!$D:$D,'Table 3'!$B$72)</f>
        <v>0</v>
      </c>
      <c r="F72" s="103">
        <f>SUMIFS(Tab_MYS3_Data!K:K,Tab_MYS3_Data!$B:$B,'Table 3'!$B$7,Tab_MYS3_Data!$C:$C,'Table 3'!$B$69,Tab_MYS3_Data!$D:$D,'Table 3'!$B$72)</f>
        <v>0</v>
      </c>
      <c r="G72" s="103">
        <f>SUMIFS(Tab_MYS3_Data!L:L,Tab_MYS3_Data!$B:$B,'Table 3'!$B$7,Tab_MYS3_Data!$C:$C,'Table 3'!$B$69,Tab_MYS3_Data!$D:$D,'Table 3'!$B$72)</f>
        <v>0</v>
      </c>
      <c r="H72" s="103">
        <f>SUMIFS(Tab_MYS3_Data!M:M,Tab_MYS3_Data!$B:$B,'Table 3'!$B$7,Tab_MYS3_Data!$C:$C,'Table 3'!$B$69,Tab_MYS3_Data!$D:$D,'Table 3'!$B$72)</f>
        <v>0</v>
      </c>
      <c r="I72" s="103">
        <f>SUMIFS(Tab_MYS3_Data!N:N,Tab_MYS3_Data!$B:$B,'Table 3'!$B$7,Tab_MYS3_Data!$C:$C,'Table 3'!$B$69,Tab_MYS3_Data!$D:$D,'Table 3'!$B$72)</f>
        <v>0</v>
      </c>
      <c r="J72" s="103">
        <f>SUMIFS(Tab_MYS3_Data!O:O,Tab_MYS3_Data!$B:$B,'Table 3'!$B$7,Tab_MYS3_Data!$C:$C,'Table 3'!$B$69,Tab_MYS3_Data!$D:$D,'Table 3'!$B$72)</f>
        <v>0</v>
      </c>
      <c r="K72" s="103">
        <f>SUMIFS(Tab_MYS3_Data!P:P,Tab_MYS3_Data!$B:$B,'Table 3'!$B$7,Tab_MYS3_Data!$C:$C,'Table 3'!$B$69,Tab_MYS3_Data!$D:$D,'Table 3'!$B$72)</f>
        <v>0</v>
      </c>
      <c r="L72" s="103">
        <f>SUMIFS(Tab_MYS3_Data!Q:Q,Tab_MYS3_Data!$B:$B,'Table 3'!$B$7,Tab_MYS3_Data!$C:$C,'Table 3'!$B$69,Tab_MYS3_Data!$D:$D,'Table 3'!$B$72)</f>
        <v>0</v>
      </c>
      <c r="M72" s="103">
        <f>SUMIFS(Tab_MYS3_Data!R:R,Tab_MYS3_Data!$B:$B,'Table 3'!$B$7,Tab_MYS3_Data!$C:$C,'Table 3'!$B$69,Tab_MYS3_Data!$D:$D,'Table 3'!$B$72)</f>
        <v>0</v>
      </c>
    </row>
    <row r="73" spans="1:13" ht="16.5" customHeight="1">
      <c r="A73" s="135" t="s">
        <v>218</v>
      </c>
      <c r="B73" s="75" t="s">
        <v>219</v>
      </c>
      <c r="C73" s="103">
        <f>SUMIFS(Tab_MYS3_Data!H:H,Tab_MYS3_Data!$B:$B,'Table 3'!$B$7,Tab_MYS3_Data!$C:$C,'Table 3'!$B$69,Tab_MYS3_Data!$D:$D,'Table 3'!$B$73)</f>
        <v>0</v>
      </c>
      <c r="D73" s="103">
        <f>SUMIFS(Tab_MYS3_Data!I:I,Tab_MYS3_Data!$B:$B,'Table 3'!$B$7,Tab_MYS3_Data!$C:$C,'Table 3'!$B$69,Tab_MYS3_Data!$D:$D,'Table 3'!$B$73)</f>
        <v>0</v>
      </c>
      <c r="E73" s="103">
        <f>SUMIFS(Tab_MYS3_Data!J:J,Tab_MYS3_Data!$B:$B,'Table 3'!$B$7,Tab_MYS3_Data!$C:$C,'Table 3'!$B$69,Tab_MYS3_Data!$D:$D,'Table 3'!$B$73)</f>
        <v>0</v>
      </c>
      <c r="F73" s="103">
        <f>SUMIFS(Tab_MYS3_Data!K:K,Tab_MYS3_Data!$B:$B,'Table 3'!$B$7,Tab_MYS3_Data!$C:$C,'Table 3'!$B$69,Tab_MYS3_Data!$D:$D,'Table 3'!$B$73)</f>
        <v>0</v>
      </c>
      <c r="G73" s="103">
        <f>SUMIFS(Tab_MYS3_Data!L:L,Tab_MYS3_Data!$B:$B,'Table 3'!$B$7,Tab_MYS3_Data!$C:$C,'Table 3'!$B$69,Tab_MYS3_Data!$D:$D,'Table 3'!$B$73)</f>
        <v>0</v>
      </c>
      <c r="H73" s="103">
        <f>SUMIFS(Tab_MYS3_Data!M:M,Tab_MYS3_Data!$B:$B,'Table 3'!$B$7,Tab_MYS3_Data!$C:$C,'Table 3'!$B$69,Tab_MYS3_Data!$D:$D,'Table 3'!$B$73)</f>
        <v>0</v>
      </c>
      <c r="I73" s="103">
        <f>SUMIFS(Tab_MYS3_Data!N:N,Tab_MYS3_Data!$B:$B,'Table 3'!$B$7,Tab_MYS3_Data!$C:$C,'Table 3'!$B$69,Tab_MYS3_Data!$D:$D,'Table 3'!$B$73)</f>
        <v>0</v>
      </c>
      <c r="J73" s="103">
        <f>SUMIFS(Tab_MYS3_Data!O:O,Tab_MYS3_Data!$B:$B,'Table 3'!$B$7,Tab_MYS3_Data!$C:$C,'Table 3'!$B$69,Tab_MYS3_Data!$D:$D,'Table 3'!$B$73)</f>
        <v>0</v>
      </c>
      <c r="K73" s="103">
        <f>SUMIFS(Tab_MYS3_Data!P:P,Tab_MYS3_Data!$B:$B,'Table 3'!$B$7,Tab_MYS3_Data!$C:$C,'Table 3'!$B$69,Tab_MYS3_Data!$D:$D,'Table 3'!$B$73)</f>
        <v>0</v>
      </c>
      <c r="L73" s="103">
        <f>SUMIFS(Tab_MYS3_Data!Q:Q,Tab_MYS3_Data!$B:$B,'Table 3'!$B$7,Tab_MYS3_Data!$C:$C,'Table 3'!$B$69,Tab_MYS3_Data!$D:$D,'Table 3'!$B$73)</f>
        <v>0</v>
      </c>
      <c r="M73" s="103">
        <f>SUMIFS(Tab_MYS3_Data!R:R,Tab_MYS3_Data!$B:$B,'Table 3'!$B$7,Tab_MYS3_Data!$C:$C,'Table 3'!$B$69,Tab_MYS3_Data!$D:$D,'Table 3'!$B$73)</f>
        <v>0</v>
      </c>
    </row>
    <row r="74" spans="1:13" ht="16.5" customHeight="1">
      <c r="A74" s="135" t="s">
        <v>220</v>
      </c>
      <c r="B74" s="75" t="s">
        <v>221</v>
      </c>
      <c r="C74" s="103">
        <f>SUMIFS(Tab_MYS3_Data!H:H,Tab_MYS3_Data!$B:$B,'Table 3'!$B$7,Tab_MYS3_Data!$C:$C,'Table 3'!$B$69,Tab_MYS3_Data!$D:$D,'Table 3'!$B$74)</f>
        <v>0</v>
      </c>
      <c r="D74" s="103">
        <f>SUMIFS(Tab_MYS3_Data!I:I,Tab_MYS3_Data!$B:$B,'Table 3'!$B$7,Tab_MYS3_Data!$C:$C,'Table 3'!$B$69,Tab_MYS3_Data!$D:$D,'Table 3'!$B$74)</f>
        <v>0</v>
      </c>
      <c r="E74" s="103">
        <f>SUMIFS(Tab_MYS3_Data!J:J,Tab_MYS3_Data!$B:$B,'Table 3'!$B$7,Tab_MYS3_Data!$C:$C,'Table 3'!$B$69,Tab_MYS3_Data!$D:$D,'Table 3'!$B$74)</f>
        <v>0</v>
      </c>
      <c r="F74" s="103">
        <f>SUMIFS(Tab_MYS3_Data!K:K,Tab_MYS3_Data!$B:$B,'Table 3'!$B$7,Tab_MYS3_Data!$C:$C,'Table 3'!$B$69,Tab_MYS3_Data!$D:$D,'Table 3'!$B$74)</f>
        <v>0</v>
      </c>
      <c r="G74" s="103">
        <f>SUMIFS(Tab_MYS3_Data!L:L,Tab_MYS3_Data!$B:$B,'Table 3'!$B$7,Tab_MYS3_Data!$C:$C,'Table 3'!$B$69,Tab_MYS3_Data!$D:$D,'Table 3'!$B$74)</f>
        <v>0</v>
      </c>
      <c r="H74" s="103">
        <f>SUMIFS(Tab_MYS3_Data!M:M,Tab_MYS3_Data!$B:$B,'Table 3'!$B$7,Tab_MYS3_Data!$C:$C,'Table 3'!$B$69,Tab_MYS3_Data!$D:$D,'Table 3'!$B$74)</f>
        <v>0</v>
      </c>
      <c r="I74" s="103">
        <f>SUMIFS(Tab_MYS3_Data!N:N,Tab_MYS3_Data!$B:$B,'Table 3'!$B$7,Tab_MYS3_Data!$C:$C,'Table 3'!$B$69,Tab_MYS3_Data!$D:$D,'Table 3'!$B$74)</f>
        <v>0</v>
      </c>
      <c r="J74" s="103">
        <f>SUMIFS(Tab_MYS3_Data!O:O,Tab_MYS3_Data!$B:$B,'Table 3'!$B$7,Tab_MYS3_Data!$C:$C,'Table 3'!$B$69,Tab_MYS3_Data!$D:$D,'Table 3'!$B$74)</f>
        <v>0</v>
      </c>
      <c r="K74" s="103">
        <f>SUMIFS(Tab_MYS3_Data!P:P,Tab_MYS3_Data!$B:$B,'Table 3'!$B$7,Tab_MYS3_Data!$C:$C,'Table 3'!$B$69,Tab_MYS3_Data!$D:$D,'Table 3'!$B$74)</f>
        <v>0</v>
      </c>
      <c r="L74" s="103">
        <f>SUMIFS(Tab_MYS3_Data!Q:Q,Tab_MYS3_Data!$B:$B,'Table 3'!$B$7,Tab_MYS3_Data!$C:$C,'Table 3'!$B$69,Tab_MYS3_Data!$D:$D,'Table 3'!$B$74)</f>
        <v>0</v>
      </c>
      <c r="M74" s="103">
        <f>SUMIFS(Tab_MYS3_Data!R:R,Tab_MYS3_Data!$B:$B,'Table 3'!$B$7,Tab_MYS3_Data!$C:$C,'Table 3'!$B$69,Tab_MYS3_Data!$D:$D,'Table 3'!$B$74)</f>
        <v>0</v>
      </c>
    </row>
    <row r="75" spans="1:13" ht="16.5" customHeight="1">
      <c r="A75" s="135" t="s">
        <v>222</v>
      </c>
      <c r="B75" s="75" t="s">
        <v>223</v>
      </c>
      <c r="C75" s="103">
        <f>SUMIFS(Tab_MYS3_Data!H:H,Tab_MYS3_Data!$B:$B,'Table 3'!$B$7,Tab_MYS3_Data!$C:$C,'Table 3'!$B$69,Tab_MYS3_Data!$D:$D,'Table 3'!$B$75)</f>
        <v>0</v>
      </c>
      <c r="D75" s="103">
        <f>SUMIFS(Tab_MYS3_Data!I:I,Tab_MYS3_Data!$B:$B,'Table 3'!$B$7,Tab_MYS3_Data!$C:$C,'Table 3'!$B$69,Tab_MYS3_Data!$D:$D,'Table 3'!$B$75)</f>
        <v>0</v>
      </c>
      <c r="E75" s="103">
        <f>SUMIFS(Tab_MYS3_Data!J:J,Tab_MYS3_Data!$B:$B,'Table 3'!$B$7,Tab_MYS3_Data!$C:$C,'Table 3'!$B$69,Tab_MYS3_Data!$D:$D,'Table 3'!$B$75)</f>
        <v>0</v>
      </c>
      <c r="F75" s="103">
        <f>SUMIFS(Tab_MYS3_Data!K:K,Tab_MYS3_Data!$B:$B,'Table 3'!$B$7,Tab_MYS3_Data!$C:$C,'Table 3'!$B$69,Tab_MYS3_Data!$D:$D,'Table 3'!$B$75)</f>
        <v>0</v>
      </c>
      <c r="G75" s="103">
        <f>SUMIFS(Tab_MYS3_Data!L:L,Tab_MYS3_Data!$B:$B,'Table 3'!$B$7,Tab_MYS3_Data!$C:$C,'Table 3'!$B$69,Tab_MYS3_Data!$D:$D,'Table 3'!$B$75)</f>
        <v>0</v>
      </c>
      <c r="H75" s="103">
        <f>SUMIFS(Tab_MYS3_Data!M:M,Tab_MYS3_Data!$B:$B,'Table 3'!$B$7,Tab_MYS3_Data!$C:$C,'Table 3'!$B$69,Tab_MYS3_Data!$D:$D,'Table 3'!$B$75)</f>
        <v>0</v>
      </c>
      <c r="I75" s="103">
        <f>SUMIFS(Tab_MYS3_Data!N:N,Tab_MYS3_Data!$B:$B,'Table 3'!$B$7,Tab_MYS3_Data!$C:$C,'Table 3'!$B$69,Tab_MYS3_Data!$D:$D,'Table 3'!$B$75)</f>
        <v>0</v>
      </c>
      <c r="J75" s="103">
        <f>SUMIFS(Tab_MYS3_Data!O:O,Tab_MYS3_Data!$B:$B,'Table 3'!$B$7,Tab_MYS3_Data!$C:$C,'Table 3'!$B$69,Tab_MYS3_Data!$D:$D,'Table 3'!$B$75)</f>
        <v>0</v>
      </c>
      <c r="K75" s="103">
        <f>SUMIFS(Tab_MYS3_Data!P:P,Tab_MYS3_Data!$B:$B,'Table 3'!$B$7,Tab_MYS3_Data!$C:$C,'Table 3'!$B$69,Tab_MYS3_Data!$D:$D,'Table 3'!$B$75)</f>
        <v>0</v>
      </c>
      <c r="L75" s="103">
        <f>SUMIFS(Tab_MYS3_Data!Q:Q,Tab_MYS3_Data!$B:$B,'Table 3'!$B$7,Tab_MYS3_Data!$C:$C,'Table 3'!$B$69,Tab_MYS3_Data!$D:$D,'Table 3'!$B$75)</f>
        <v>0</v>
      </c>
      <c r="M75" s="103">
        <f>SUMIFS(Tab_MYS3_Data!R:R,Tab_MYS3_Data!$B:$B,'Table 3'!$B$7,Tab_MYS3_Data!$C:$C,'Table 3'!$B$69,Tab_MYS3_Data!$D:$D,'Table 3'!$B$75)</f>
        <v>0</v>
      </c>
    </row>
    <row r="76" spans="1:13" ht="16.5" customHeight="1">
      <c r="A76" s="135" t="s">
        <v>224</v>
      </c>
      <c r="B76" s="75" t="s">
        <v>225</v>
      </c>
      <c r="C76" s="103">
        <f>SUMIFS(Tab_MYS3_Data!H:H,Tab_MYS3_Data!$B:$B,'Table 3'!$B$7,Tab_MYS3_Data!$C:$C,'Table 3'!$B$69,Tab_MYS3_Data!$D:$D,'Table 3'!$B$76)</f>
        <v>0</v>
      </c>
      <c r="D76" s="103">
        <f>SUMIFS(Tab_MYS3_Data!I:I,Tab_MYS3_Data!$B:$B,'Table 3'!$B$7,Tab_MYS3_Data!$C:$C,'Table 3'!$B$69,Tab_MYS3_Data!$D:$D,'Table 3'!$B$76)</f>
        <v>0</v>
      </c>
      <c r="E76" s="103">
        <f>SUMIFS(Tab_MYS3_Data!J:J,Tab_MYS3_Data!$B:$B,'Table 3'!$B$7,Tab_MYS3_Data!$C:$C,'Table 3'!$B$69,Tab_MYS3_Data!$D:$D,'Table 3'!$B$76)</f>
        <v>0</v>
      </c>
      <c r="F76" s="103">
        <f>SUMIFS(Tab_MYS3_Data!K:K,Tab_MYS3_Data!$B:$B,'Table 3'!$B$7,Tab_MYS3_Data!$C:$C,'Table 3'!$B$69,Tab_MYS3_Data!$D:$D,'Table 3'!$B$76)</f>
        <v>0</v>
      </c>
      <c r="G76" s="103">
        <f>SUMIFS(Tab_MYS3_Data!L:L,Tab_MYS3_Data!$B:$B,'Table 3'!$B$7,Tab_MYS3_Data!$C:$C,'Table 3'!$B$69,Tab_MYS3_Data!$D:$D,'Table 3'!$B$76)</f>
        <v>0</v>
      </c>
      <c r="H76" s="103">
        <f>SUMIFS(Tab_MYS3_Data!M:M,Tab_MYS3_Data!$B:$B,'Table 3'!$B$7,Tab_MYS3_Data!$C:$C,'Table 3'!$B$69,Tab_MYS3_Data!$D:$D,'Table 3'!$B$76)</f>
        <v>0</v>
      </c>
      <c r="I76" s="103">
        <f>SUMIFS(Tab_MYS3_Data!N:N,Tab_MYS3_Data!$B:$B,'Table 3'!$B$7,Tab_MYS3_Data!$C:$C,'Table 3'!$B$69,Tab_MYS3_Data!$D:$D,'Table 3'!$B$76)</f>
        <v>0</v>
      </c>
      <c r="J76" s="103">
        <f>SUMIFS(Tab_MYS3_Data!O:O,Tab_MYS3_Data!$B:$B,'Table 3'!$B$7,Tab_MYS3_Data!$C:$C,'Table 3'!$B$69,Tab_MYS3_Data!$D:$D,'Table 3'!$B$76)</f>
        <v>0</v>
      </c>
      <c r="K76" s="103">
        <f>SUMIFS(Tab_MYS3_Data!P:P,Tab_MYS3_Data!$B:$B,'Table 3'!$B$7,Tab_MYS3_Data!$C:$C,'Table 3'!$B$69,Tab_MYS3_Data!$D:$D,'Table 3'!$B$76)</f>
        <v>0</v>
      </c>
      <c r="L76" s="103">
        <f>SUMIFS(Tab_MYS3_Data!Q:Q,Tab_MYS3_Data!$B:$B,'Table 3'!$B$7,Tab_MYS3_Data!$C:$C,'Table 3'!$B$69,Tab_MYS3_Data!$D:$D,'Table 3'!$B$76)</f>
        <v>0</v>
      </c>
      <c r="M76" s="103">
        <f>SUMIFS(Tab_MYS3_Data!R:R,Tab_MYS3_Data!$B:$B,'Table 3'!$B$7,Tab_MYS3_Data!$C:$C,'Table 3'!$B$69,Tab_MYS3_Data!$D:$D,'Table 3'!$B$76)</f>
        <v>0</v>
      </c>
    </row>
    <row r="77" spans="1:13" ht="16.5" customHeight="1">
      <c r="A77" s="135" t="s">
        <v>226</v>
      </c>
      <c r="B77" s="75" t="s">
        <v>227</v>
      </c>
      <c r="C77" s="103">
        <f>SUMIFS(Tab_MYS3_Data!H:H,Tab_MYS3_Data!$B:$B,'Table 3'!$B$7,Tab_MYS3_Data!$C:$C,'Table 3'!$B$69,Tab_MYS3_Data!$D:$D,'Table 3'!$B$77)</f>
        <v>0</v>
      </c>
      <c r="D77" s="103">
        <f>SUMIFS(Tab_MYS3_Data!I:I,Tab_MYS3_Data!$B:$B,'Table 3'!$B$7,Tab_MYS3_Data!$C:$C,'Table 3'!$B$69,Tab_MYS3_Data!$D:$D,'Table 3'!$B$77)</f>
        <v>0</v>
      </c>
      <c r="E77" s="103">
        <f>SUMIFS(Tab_MYS3_Data!J:J,Tab_MYS3_Data!$B:$B,'Table 3'!$B$7,Tab_MYS3_Data!$C:$C,'Table 3'!$B$69,Tab_MYS3_Data!$D:$D,'Table 3'!$B$77)</f>
        <v>0</v>
      </c>
      <c r="F77" s="103">
        <f>SUMIFS(Tab_MYS3_Data!K:K,Tab_MYS3_Data!$B:$B,'Table 3'!$B$7,Tab_MYS3_Data!$C:$C,'Table 3'!$B$69,Tab_MYS3_Data!$D:$D,'Table 3'!$B$77)</f>
        <v>0</v>
      </c>
      <c r="G77" s="103">
        <f>SUMIFS(Tab_MYS3_Data!L:L,Tab_MYS3_Data!$B:$B,'Table 3'!$B$7,Tab_MYS3_Data!$C:$C,'Table 3'!$B$69,Tab_MYS3_Data!$D:$D,'Table 3'!$B$77)</f>
        <v>0</v>
      </c>
      <c r="H77" s="103">
        <f>SUMIFS(Tab_MYS3_Data!M:M,Tab_MYS3_Data!$B:$B,'Table 3'!$B$7,Tab_MYS3_Data!$C:$C,'Table 3'!$B$69,Tab_MYS3_Data!$D:$D,'Table 3'!$B$77)</f>
        <v>0</v>
      </c>
      <c r="I77" s="103">
        <f>SUMIFS(Tab_MYS3_Data!N:N,Tab_MYS3_Data!$B:$B,'Table 3'!$B$7,Tab_MYS3_Data!$C:$C,'Table 3'!$B$69,Tab_MYS3_Data!$D:$D,'Table 3'!$B$77)</f>
        <v>0</v>
      </c>
      <c r="J77" s="103">
        <f>SUMIFS(Tab_MYS3_Data!O:O,Tab_MYS3_Data!$B:$B,'Table 3'!$B$7,Tab_MYS3_Data!$C:$C,'Table 3'!$B$69,Tab_MYS3_Data!$D:$D,'Table 3'!$B$77)</f>
        <v>0</v>
      </c>
      <c r="K77" s="103">
        <f>SUMIFS(Tab_MYS3_Data!P:P,Tab_MYS3_Data!$B:$B,'Table 3'!$B$7,Tab_MYS3_Data!$C:$C,'Table 3'!$B$69,Tab_MYS3_Data!$D:$D,'Table 3'!$B$77)</f>
        <v>0</v>
      </c>
      <c r="L77" s="103">
        <f>SUMIFS(Tab_MYS3_Data!Q:Q,Tab_MYS3_Data!$B:$B,'Table 3'!$B$7,Tab_MYS3_Data!$C:$C,'Table 3'!$B$69,Tab_MYS3_Data!$D:$D,'Table 3'!$B$77)</f>
        <v>0</v>
      </c>
      <c r="M77" s="103">
        <f>SUMIFS(Tab_MYS3_Data!R:R,Tab_MYS3_Data!$B:$B,'Table 3'!$B$7,Tab_MYS3_Data!$C:$C,'Table 3'!$B$69,Tab_MYS3_Data!$D:$D,'Table 3'!$B$77)</f>
        <v>0</v>
      </c>
    </row>
    <row r="78" spans="1:13" ht="16.5" customHeight="1">
      <c r="A78" s="135" t="s">
        <v>228</v>
      </c>
      <c r="B78" s="75" t="s">
        <v>229</v>
      </c>
      <c r="C78" s="103">
        <f>SUMIFS(Tab_MYS3_Data!H:H,Tab_MYS3_Data!$B:$B,'Table 3'!$B$7,Tab_MYS3_Data!$C:$C,'Table 3'!$B$69,Tab_MYS3_Data!$D:$D,'Table 3'!$B$78)</f>
        <v>0</v>
      </c>
      <c r="D78" s="103">
        <f>SUMIFS(Tab_MYS3_Data!I:I,Tab_MYS3_Data!$B:$B,'Table 3'!$B$7,Tab_MYS3_Data!$C:$C,'Table 3'!$B$69,Tab_MYS3_Data!$D:$D,'Table 3'!$B$78)</f>
        <v>0</v>
      </c>
      <c r="E78" s="103">
        <f>SUMIFS(Tab_MYS3_Data!J:J,Tab_MYS3_Data!$B:$B,'Table 3'!$B$7,Tab_MYS3_Data!$C:$C,'Table 3'!$B$69,Tab_MYS3_Data!$D:$D,'Table 3'!$B$78)</f>
        <v>0</v>
      </c>
      <c r="F78" s="103">
        <f>SUMIFS(Tab_MYS3_Data!K:K,Tab_MYS3_Data!$B:$B,'Table 3'!$B$7,Tab_MYS3_Data!$C:$C,'Table 3'!$B$69,Tab_MYS3_Data!$D:$D,'Table 3'!$B$78)</f>
        <v>0</v>
      </c>
      <c r="G78" s="103">
        <f>SUMIFS(Tab_MYS3_Data!L:L,Tab_MYS3_Data!$B:$B,'Table 3'!$B$7,Tab_MYS3_Data!$C:$C,'Table 3'!$B$69,Tab_MYS3_Data!$D:$D,'Table 3'!$B$78)</f>
        <v>0</v>
      </c>
      <c r="H78" s="103">
        <f>SUMIFS(Tab_MYS3_Data!M:M,Tab_MYS3_Data!$B:$B,'Table 3'!$B$7,Tab_MYS3_Data!$C:$C,'Table 3'!$B$69,Tab_MYS3_Data!$D:$D,'Table 3'!$B$78)</f>
        <v>0</v>
      </c>
      <c r="I78" s="103">
        <f>SUMIFS(Tab_MYS3_Data!N:N,Tab_MYS3_Data!$B:$B,'Table 3'!$B$7,Tab_MYS3_Data!$C:$C,'Table 3'!$B$69,Tab_MYS3_Data!$D:$D,'Table 3'!$B$78)</f>
        <v>0</v>
      </c>
      <c r="J78" s="103">
        <f>SUMIFS(Tab_MYS3_Data!O:O,Tab_MYS3_Data!$B:$B,'Table 3'!$B$7,Tab_MYS3_Data!$C:$C,'Table 3'!$B$69,Tab_MYS3_Data!$D:$D,'Table 3'!$B$78)</f>
        <v>0</v>
      </c>
      <c r="K78" s="103">
        <f>SUMIFS(Tab_MYS3_Data!P:P,Tab_MYS3_Data!$B:$B,'Table 3'!$B$7,Tab_MYS3_Data!$C:$C,'Table 3'!$B$69,Tab_MYS3_Data!$D:$D,'Table 3'!$B$78)</f>
        <v>0</v>
      </c>
      <c r="L78" s="103">
        <f>SUMIFS(Tab_MYS3_Data!Q:Q,Tab_MYS3_Data!$B:$B,'Table 3'!$B$7,Tab_MYS3_Data!$C:$C,'Table 3'!$B$69,Tab_MYS3_Data!$D:$D,'Table 3'!$B$78)</f>
        <v>0</v>
      </c>
      <c r="M78" s="103">
        <f>SUMIFS(Tab_MYS3_Data!R:R,Tab_MYS3_Data!$B:$B,'Table 3'!$B$7,Tab_MYS3_Data!$C:$C,'Table 3'!$B$69,Tab_MYS3_Data!$D:$D,'Table 3'!$B$78)</f>
        <v>0</v>
      </c>
    </row>
    <row r="79" spans="1:13" s="154" customFormat="1" ht="16.5" customHeight="1">
      <c r="A79" s="136" t="s">
        <v>230</v>
      </c>
      <c r="B79" s="167" t="s">
        <v>213</v>
      </c>
      <c r="C79" s="137">
        <f>SUMIFS(Tab_MYS3_Data!H:H,Tab_MYS3_Data!$B:$B,'Table 3'!$B$7,Tab_MYS3_Data!$C:$C,'Table 3'!$B$69,Tab_MYS3_Data!$D:$D,'Table 3'!$B$79)</f>
        <v>0</v>
      </c>
      <c r="D79" s="137">
        <f>SUMIFS(Tab_MYS3_Data!I:I,Tab_MYS3_Data!$B:$B,'Table 3'!$B$7,Tab_MYS3_Data!$C:$C,'Table 3'!$B$69,Tab_MYS3_Data!$D:$D,'Table 3'!$B$79)</f>
        <v>0</v>
      </c>
      <c r="E79" s="137">
        <f>SUMIFS(Tab_MYS3_Data!J:J,Tab_MYS3_Data!$B:$B,'Table 3'!$B$7,Tab_MYS3_Data!$C:$C,'Table 3'!$B$69,Tab_MYS3_Data!$D:$D,'Table 3'!$B$79)</f>
        <v>1</v>
      </c>
      <c r="F79" s="137">
        <f>SUMIFS(Tab_MYS3_Data!K:K,Tab_MYS3_Data!$B:$B,'Table 3'!$B$7,Tab_MYS3_Data!$C:$C,'Table 3'!$B$69,Tab_MYS3_Data!$D:$D,'Table 3'!$B$79)</f>
        <v>3</v>
      </c>
      <c r="G79" s="137">
        <f>SUMIFS(Tab_MYS3_Data!L:L,Tab_MYS3_Data!$B:$B,'Table 3'!$B$7,Tab_MYS3_Data!$C:$C,'Table 3'!$B$69,Tab_MYS3_Data!$D:$D,'Table 3'!$B$79)</f>
        <v>1</v>
      </c>
      <c r="H79" s="137">
        <f>SUMIFS(Tab_MYS3_Data!M:M,Tab_MYS3_Data!$B:$B,'Table 3'!$B$7,Tab_MYS3_Data!$C:$C,'Table 3'!$B$69,Tab_MYS3_Data!$D:$D,'Table 3'!$B$79)</f>
        <v>3</v>
      </c>
      <c r="I79" s="137">
        <f>SUMIFS(Tab_MYS3_Data!N:N,Tab_MYS3_Data!$B:$B,'Table 3'!$B$7,Tab_MYS3_Data!$C:$C,'Table 3'!$B$69,Tab_MYS3_Data!$D:$D,'Table 3'!$B$79)</f>
        <v>0</v>
      </c>
      <c r="J79" s="137">
        <f>SUMIFS(Tab_MYS3_Data!O:O,Tab_MYS3_Data!$B:$B,'Table 3'!$B$7,Tab_MYS3_Data!$C:$C,'Table 3'!$B$69,Tab_MYS3_Data!$D:$D,'Table 3'!$B$79)</f>
        <v>0</v>
      </c>
      <c r="K79" s="137">
        <f>SUMIFS(Tab_MYS3_Data!P:P,Tab_MYS3_Data!$B:$B,'Table 3'!$B$7,Tab_MYS3_Data!$C:$C,'Table 3'!$B$69,Tab_MYS3_Data!$D:$D,'Table 3'!$B$79)</f>
        <v>0</v>
      </c>
      <c r="L79" s="137">
        <f>SUMIFS(Tab_MYS3_Data!Q:Q,Tab_MYS3_Data!$B:$B,'Table 3'!$B$7,Tab_MYS3_Data!$C:$C,'Table 3'!$B$69,Tab_MYS3_Data!$D:$D,'Table 3'!$B$79)</f>
        <v>0</v>
      </c>
      <c r="M79" s="137">
        <f>SUMIFS(Tab_MYS3_Data!R:R,Tab_MYS3_Data!$B:$B,'Table 3'!$B$7,Tab_MYS3_Data!$C:$C,'Table 3'!$B$69,Tab_MYS3_Data!$D:$D,'Table 3'!$B$79)</f>
        <v>0</v>
      </c>
    </row>
    <row r="80" spans="1:13" ht="13.15" customHeight="1">
      <c r="A80" s="168"/>
      <c r="B80" s="168"/>
      <c r="C80" s="168"/>
      <c r="D80" s="168"/>
      <c r="E80" s="168"/>
      <c r="F80" s="168"/>
      <c r="G80" s="168"/>
      <c r="H80" s="168"/>
      <c r="I80" s="168"/>
      <c r="J80" s="168"/>
      <c r="K80" s="168"/>
      <c r="L80" s="168"/>
      <c r="M80" s="168"/>
    </row>
    <row r="82" spans="1:1" ht="13.15" customHeight="1">
      <c r="A82" s="75" t="s">
        <v>145</v>
      </c>
    </row>
  </sheetData>
  <mergeCells count="10">
    <mergeCell ref="C21:K21"/>
    <mergeCell ref="C33:K33"/>
    <mergeCell ref="C45:K45"/>
    <mergeCell ref="C57:K57"/>
    <mergeCell ref="C69:K69"/>
    <mergeCell ref="D3:F3"/>
    <mergeCell ref="D4:F4"/>
    <mergeCell ref="C6:J6"/>
    <mergeCell ref="C9:K9"/>
    <mergeCell ref="A1:M1"/>
  </mergeCells>
  <pageMargins left="0.70866141732283472" right="0.70866141732283472" top="0.74803149606299213" bottom="0.74803149606299213" header="0.31496062992125984" footer="0.31496062992125984"/>
  <pageSetup paperSize="9" fitToHeight="0" orientation="portrait" r:id="rId1"/>
  <headerFooter>
    <oddFooter>&amp;RPage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'Filters control'!$A$1:$A$5</xm:f>
          </x14:formula1>
          <xm:sqref>D4:F4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pageSetUpPr autoPageBreaks="0"/>
  </sheetPr>
  <dimension ref="A1:R271"/>
  <sheetViews>
    <sheetView workbookViewId="0">
      <selection activeCell="B2" sqref="B2"/>
    </sheetView>
  </sheetViews>
  <sheetFormatPr defaultColWidth="7.875" defaultRowHeight="12.75"/>
  <cols>
    <col min="1" max="1" width="8.5" style="162" bestFit="1" customWidth="1"/>
    <col min="2" max="2" width="29" style="162" bestFit="1" customWidth="1"/>
    <col min="3" max="3" width="17.5" style="162" bestFit="1" customWidth="1"/>
    <col min="4" max="4" width="15" style="162" bestFit="1" customWidth="1"/>
    <col min="5" max="5" width="39.875" style="162" bestFit="1" customWidth="1"/>
    <col min="6" max="6" width="14.75" style="162" bestFit="1" customWidth="1"/>
    <col min="7" max="7" width="10.25" style="163" bestFit="1" customWidth="1"/>
    <col min="8" max="12" width="6.75" style="163" bestFit="1" customWidth="1"/>
    <col min="13" max="14" width="6.75" style="163" customWidth="1"/>
    <col min="15" max="15" width="6.75" style="163" bestFit="1" customWidth="1"/>
    <col min="16" max="16384" width="7.875" style="75"/>
  </cols>
  <sheetData>
    <row r="1" spans="1:18" ht="14.25">
      <c r="A1" s="158" t="s">
        <v>147</v>
      </c>
      <c r="B1" s="158" t="s">
        <v>80</v>
      </c>
      <c r="C1" s="158" t="s">
        <v>239</v>
      </c>
      <c r="D1" s="158" t="s">
        <v>240</v>
      </c>
      <c r="E1" s="158" t="s">
        <v>77</v>
      </c>
      <c r="F1" s="158" t="s">
        <v>148</v>
      </c>
      <c r="G1" s="159" t="s">
        <v>149</v>
      </c>
      <c r="H1" s="159" t="s">
        <v>67</v>
      </c>
      <c r="I1" s="159" t="s">
        <v>68</v>
      </c>
      <c r="J1" s="159" t="s">
        <v>69</v>
      </c>
      <c r="K1" s="159" t="s">
        <v>70</v>
      </c>
      <c r="L1" s="159" t="s">
        <v>71</v>
      </c>
      <c r="M1" s="159" t="s">
        <v>72</v>
      </c>
      <c r="N1" s="159" t="s">
        <v>73</v>
      </c>
      <c r="O1" s="159" t="s">
        <v>74</v>
      </c>
      <c r="P1" s="160" t="s">
        <v>75</v>
      </c>
      <c r="Q1" s="160" t="s">
        <v>76</v>
      </c>
      <c r="R1" s="189" t="s">
        <v>107</v>
      </c>
    </row>
    <row r="2" spans="1:18" ht="14.25">
      <c r="A2" s="158" t="s">
        <v>241</v>
      </c>
      <c r="B2" s="161" t="s">
        <v>59</v>
      </c>
      <c r="C2" s="158" t="s">
        <v>231</v>
      </c>
      <c r="D2" s="158" t="s">
        <v>215</v>
      </c>
      <c r="E2" s="158" t="s">
        <v>242</v>
      </c>
      <c r="F2" s="158" t="s">
        <v>243</v>
      </c>
      <c r="G2" s="159">
        <v>1</v>
      </c>
      <c r="H2" s="159">
        <v>1247</v>
      </c>
      <c r="I2" s="159">
        <v>1324</v>
      </c>
      <c r="J2" s="159">
        <v>1486</v>
      </c>
      <c r="K2" s="159">
        <v>1624</v>
      </c>
      <c r="L2" s="159">
        <v>1683</v>
      </c>
      <c r="M2" s="159">
        <v>1591</v>
      </c>
      <c r="N2" s="159">
        <v>1717</v>
      </c>
      <c r="O2" s="159">
        <v>1725</v>
      </c>
      <c r="P2" s="160">
        <v>1780</v>
      </c>
      <c r="Q2" s="160">
        <v>1955</v>
      </c>
      <c r="R2" s="189">
        <v>2008</v>
      </c>
    </row>
    <row r="3" spans="1:18" ht="14.25">
      <c r="A3" s="158" t="s">
        <v>241</v>
      </c>
      <c r="B3" s="161" t="s">
        <v>59</v>
      </c>
      <c r="C3" s="158" t="s">
        <v>232</v>
      </c>
      <c r="D3" s="158" t="s">
        <v>215</v>
      </c>
      <c r="E3" s="158" t="s">
        <v>242</v>
      </c>
      <c r="F3" s="158" t="s">
        <v>243</v>
      </c>
      <c r="G3" s="159">
        <v>1</v>
      </c>
      <c r="H3" s="159">
        <v>1</v>
      </c>
      <c r="I3" s="159">
        <v>1</v>
      </c>
      <c r="J3" s="159">
        <v>2</v>
      </c>
      <c r="K3" s="159">
        <v>2</v>
      </c>
      <c r="L3" s="159">
        <v>2</v>
      </c>
      <c r="M3" s="159">
        <v>3</v>
      </c>
      <c r="N3" s="159">
        <v>2</v>
      </c>
      <c r="O3" s="159">
        <v>2</v>
      </c>
      <c r="P3" s="160">
        <v>2</v>
      </c>
      <c r="Q3" s="160">
        <v>2</v>
      </c>
      <c r="R3" s="189">
        <v>2</v>
      </c>
    </row>
    <row r="4" spans="1:18" ht="14.25">
      <c r="A4" s="158" t="s">
        <v>241</v>
      </c>
      <c r="B4" s="161" t="s">
        <v>59</v>
      </c>
      <c r="C4" s="158" t="s">
        <v>234</v>
      </c>
      <c r="D4" s="158" t="s">
        <v>215</v>
      </c>
      <c r="E4" s="158" t="s">
        <v>242</v>
      </c>
      <c r="F4" s="158" t="s">
        <v>243</v>
      </c>
      <c r="G4" s="159">
        <v>1</v>
      </c>
      <c r="H4" s="159">
        <v>0</v>
      </c>
      <c r="I4" s="159">
        <v>0</v>
      </c>
      <c r="J4" s="159">
        <v>13</v>
      </c>
      <c r="K4" s="159">
        <v>6</v>
      </c>
      <c r="L4" s="159">
        <v>11</v>
      </c>
      <c r="M4" s="159">
        <v>16</v>
      </c>
      <c r="N4" s="159">
        <v>33</v>
      </c>
      <c r="O4" s="159">
        <v>1</v>
      </c>
      <c r="P4" s="160">
        <v>1</v>
      </c>
      <c r="Q4" s="160">
        <v>1</v>
      </c>
      <c r="R4" s="189">
        <v>1</v>
      </c>
    </row>
    <row r="5" spans="1:18" ht="14.25">
      <c r="A5" s="158" t="s">
        <v>241</v>
      </c>
      <c r="B5" s="161" t="s">
        <v>59</v>
      </c>
      <c r="C5" s="158" t="s">
        <v>236</v>
      </c>
      <c r="D5" s="158" t="s">
        <v>215</v>
      </c>
      <c r="E5" s="158" t="s">
        <v>242</v>
      </c>
      <c r="F5" s="158" t="s">
        <v>243</v>
      </c>
      <c r="G5" s="159">
        <v>1</v>
      </c>
      <c r="H5" s="159">
        <v>1</v>
      </c>
      <c r="I5" s="159">
        <v>0</v>
      </c>
      <c r="J5" s="159">
        <v>0</v>
      </c>
      <c r="K5" s="159">
        <v>0</v>
      </c>
      <c r="L5" s="159">
        <v>0</v>
      </c>
      <c r="M5" s="159">
        <v>0</v>
      </c>
      <c r="N5" s="159">
        <v>0</v>
      </c>
      <c r="O5" s="159">
        <v>0</v>
      </c>
      <c r="P5" s="160">
        <v>0</v>
      </c>
      <c r="Q5" s="160">
        <v>0</v>
      </c>
      <c r="R5" s="189">
        <v>0</v>
      </c>
    </row>
    <row r="6" spans="1:18" ht="14.25">
      <c r="A6" s="158" t="s">
        <v>241</v>
      </c>
      <c r="B6" s="161" t="s">
        <v>59</v>
      </c>
      <c r="C6" s="158" t="s">
        <v>228</v>
      </c>
      <c r="D6" s="158" t="s">
        <v>215</v>
      </c>
      <c r="E6" s="158" t="s">
        <v>242</v>
      </c>
      <c r="F6" s="158" t="s">
        <v>243</v>
      </c>
      <c r="G6" s="159">
        <v>1</v>
      </c>
      <c r="H6" s="159">
        <v>0</v>
      </c>
      <c r="I6" s="159">
        <v>0</v>
      </c>
      <c r="J6" s="159">
        <v>1</v>
      </c>
      <c r="K6" s="159">
        <v>3</v>
      </c>
      <c r="L6" s="159">
        <v>1</v>
      </c>
      <c r="M6" s="159">
        <v>3</v>
      </c>
      <c r="N6" s="159">
        <v>0</v>
      </c>
      <c r="O6" s="159">
        <v>0</v>
      </c>
      <c r="P6" s="160">
        <v>0</v>
      </c>
      <c r="Q6" s="160">
        <v>0</v>
      </c>
      <c r="R6" s="189">
        <v>0</v>
      </c>
    </row>
    <row r="7" spans="1:18" ht="14.25">
      <c r="A7" s="158" t="s">
        <v>241</v>
      </c>
      <c r="B7" s="161" t="s">
        <v>59</v>
      </c>
      <c r="C7" s="158" t="s">
        <v>213</v>
      </c>
      <c r="D7" s="158" t="s">
        <v>215</v>
      </c>
      <c r="E7" s="158" t="s">
        <v>242</v>
      </c>
      <c r="F7" s="158" t="s">
        <v>243</v>
      </c>
      <c r="G7" s="159">
        <v>1</v>
      </c>
      <c r="H7" s="159">
        <v>1249</v>
      </c>
      <c r="I7" s="159">
        <v>1325</v>
      </c>
      <c r="J7" s="159">
        <v>1502</v>
      </c>
      <c r="K7" s="159">
        <v>1635</v>
      </c>
      <c r="L7" s="159">
        <v>1697</v>
      </c>
      <c r="M7" s="159">
        <v>1613</v>
      </c>
      <c r="N7" s="159">
        <v>1752</v>
      </c>
      <c r="O7" s="159">
        <v>1727</v>
      </c>
      <c r="P7" s="160">
        <v>1783</v>
      </c>
      <c r="Q7" s="160">
        <v>1957</v>
      </c>
      <c r="R7" s="189">
        <v>2011</v>
      </c>
    </row>
    <row r="8" spans="1:18" ht="14.25">
      <c r="A8" s="158" t="s">
        <v>241</v>
      </c>
      <c r="B8" s="161" t="s">
        <v>59</v>
      </c>
      <c r="C8" s="158" t="s">
        <v>231</v>
      </c>
      <c r="D8" s="158" t="s">
        <v>217</v>
      </c>
      <c r="E8" s="158" t="s">
        <v>242</v>
      </c>
      <c r="F8" s="158" t="s">
        <v>243</v>
      </c>
      <c r="G8" s="159">
        <v>1</v>
      </c>
      <c r="H8" s="159">
        <v>7</v>
      </c>
      <c r="I8" s="159">
        <v>9</v>
      </c>
      <c r="J8" s="159">
        <v>8</v>
      </c>
      <c r="K8" s="159">
        <v>9</v>
      </c>
      <c r="L8" s="159">
        <v>8</v>
      </c>
      <c r="M8" s="159">
        <v>7</v>
      </c>
      <c r="N8" s="159">
        <v>25</v>
      </c>
      <c r="O8" s="159">
        <v>3</v>
      </c>
      <c r="P8" s="160">
        <v>4</v>
      </c>
      <c r="Q8" s="160">
        <v>5</v>
      </c>
      <c r="R8" s="189">
        <v>6</v>
      </c>
    </row>
    <row r="9" spans="1:18" ht="14.25">
      <c r="A9" s="158" t="s">
        <v>241</v>
      </c>
      <c r="B9" s="161" t="s">
        <v>59</v>
      </c>
      <c r="C9" s="158" t="s">
        <v>232</v>
      </c>
      <c r="D9" s="158" t="s">
        <v>217</v>
      </c>
      <c r="E9" s="158" t="s">
        <v>242</v>
      </c>
      <c r="F9" s="158" t="s">
        <v>243</v>
      </c>
      <c r="G9" s="159">
        <v>1</v>
      </c>
      <c r="H9" s="159">
        <v>0</v>
      </c>
      <c r="I9" s="159">
        <v>0</v>
      </c>
      <c r="J9" s="159">
        <v>0</v>
      </c>
      <c r="K9" s="159">
        <v>0</v>
      </c>
      <c r="L9" s="159">
        <v>0</v>
      </c>
      <c r="M9" s="159">
        <v>0</v>
      </c>
      <c r="N9" s="159">
        <v>0</v>
      </c>
      <c r="O9" s="159">
        <v>0</v>
      </c>
      <c r="P9" s="160">
        <v>0</v>
      </c>
      <c r="Q9" s="160">
        <v>0</v>
      </c>
      <c r="R9" s="189">
        <v>0</v>
      </c>
    </row>
    <row r="10" spans="1:18" ht="14.25">
      <c r="A10" s="158" t="s">
        <v>241</v>
      </c>
      <c r="B10" s="161" t="s">
        <v>59</v>
      </c>
      <c r="C10" s="158" t="s">
        <v>234</v>
      </c>
      <c r="D10" s="158" t="s">
        <v>217</v>
      </c>
      <c r="E10" s="158" t="s">
        <v>242</v>
      </c>
      <c r="F10" s="158" t="s">
        <v>243</v>
      </c>
      <c r="G10" s="159">
        <v>1</v>
      </c>
      <c r="H10" s="159">
        <v>8</v>
      </c>
      <c r="I10" s="159">
        <v>7</v>
      </c>
      <c r="J10" s="159">
        <v>8</v>
      </c>
      <c r="K10" s="159">
        <v>8</v>
      </c>
      <c r="L10" s="159">
        <v>9</v>
      </c>
      <c r="M10" s="159">
        <v>8</v>
      </c>
      <c r="N10" s="159">
        <v>11</v>
      </c>
      <c r="O10" s="159">
        <v>0</v>
      </c>
      <c r="P10" s="160">
        <v>0</v>
      </c>
      <c r="Q10" s="160">
        <v>0</v>
      </c>
      <c r="R10" s="189">
        <v>0</v>
      </c>
    </row>
    <row r="11" spans="1:18" ht="14.25">
      <c r="A11" s="158" t="s">
        <v>241</v>
      </c>
      <c r="B11" s="161" t="s">
        <v>59</v>
      </c>
      <c r="C11" s="158" t="s">
        <v>236</v>
      </c>
      <c r="D11" s="158" t="s">
        <v>217</v>
      </c>
      <c r="E11" s="158" t="s">
        <v>242</v>
      </c>
      <c r="F11" s="158" t="s">
        <v>243</v>
      </c>
      <c r="G11" s="159">
        <v>1</v>
      </c>
      <c r="H11" s="159">
        <v>0</v>
      </c>
      <c r="I11" s="159">
        <v>0</v>
      </c>
      <c r="J11" s="159">
        <v>0</v>
      </c>
      <c r="K11" s="159">
        <v>0</v>
      </c>
      <c r="L11" s="159">
        <v>0</v>
      </c>
      <c r="M11" s="159">
        <v>0</v>
      </c>
      <c r="N11" s="159">
        <v>0</v>
      </c>
      <c r="O11" s="159">
        <v>0</v>
      </c>
      <c r="P11" s="160">
        <v>0</v>
      </c>
      <c r="Q11" s="160">
        <v>0</v>
      </c>
      <c r="R11" s="189">
        <v>0</v>
      </c>
    </row>
    <row r="12" spans="1:18" ht="14.25">
      <c r="A12" s="158" t="s">
        <v>241</v>
      </c>
      <c r="B12" s="161" t="s">
        <v>59</v>
      </c>
      <c r="C12" s="158" t="s">
        <v>228</v>
      </c>
      <c r="D12" s="158" t="s">
        <v>217</v>
      </c>
      <c r="E12" s="158" t="s">
        <v>242</v>
      </c>
      <c r="F12" s="158" t="s">
        <v>243</v>
      </c>
      <c r="G12" s="159">
        <v>1</v>
      </c>
      <c r="H12" s="159">
        <v>0</v>
      </c>
      <c r="I12" s="159">
        <v>0</v>
      </c>
      <c r="J12" s="159">
        <v>0</v>
      </c>
      <c r="K12" s="159">
        <v>0</v>
      </c>
      <c r="L12" s="159">
        <v>0</v>
      </c>
      <c r="M12" s="159">
        <v>0</v>
      </c>
      <c r="N12" s="159">
        <v>0</v>
      </c>
      <c r="O12" s="159">
        <v>0</v>
      </c>
      <c r="P12" s="160">
        <v>0</v>
      </c>
      <c r="Q12" s="160">
        <v>0</v>
      </c>
      <c r="R12" s="189">
        <v>0</v>
      </c>
    </row>
    <row r="13" spans="1:18" ht="14.25">
      <c r="A13" s="158" t="s">
        <v>241</v>
      </c>
      <c r="B13" s="161" t="s">
        <v>59</v>
      </c>
      <c r="C13" s="158" t="s">
        <v>213</v>
      </c>
      <c r="D13" s="158" t="s">
        <v>217</v>
      </c>
      <c r="E13" s="158" t="s">
        <v>242</v>
      </c>
      <c r="F13" s="158" t="s">
        <v>243</v>
      </c>
      <c r="G13" s="159">
        <v>1</v>
      </c>
      <c r="H13" s="159">
        <v>15</v>
      </c>
      <c r="I13" s="159">
        <v>15</v>
      </c>
      <c r="J13" s="159">
        <v>16</v>
      </c>
      <c r="K13" s="159">
        <v>16</v>
      </c>
      <c r="L13" s="159">
        <v>17</v>
      </c>
      <c r="M13" s="159">
        <v>15</v>
      </c>
      <c r="N13" s="159">
        <v>36</v>
      </c>
      <c r="O13" s="159">
        <v>3</v>
      </c>
      <c r="P13" s="160">
        <v>4</v>
      </c>
      <c r="Q13" s="160">
        <v>5</v>
      </c>
      <c r="R13" s="189">
        <v>6</v>
      </c>
    </row>
    <row r="14" spans="1:18" ht="14.25">
      <c r="A14" s="158" t="s">
        <v>241</v>
      </c>
      <c r="B14" s="161" t="s">
        <v>59</v>
      </c>
      <c r="C14" s="158" t="s">
        <v>231</v>
      </c>
      <c r="D14" s="158" t="s">
        <v>219</v>
      </c>
      <c r="E14" s="158" t="s">
        <v>242</v>
      </c>
      <c r="F14" s="158" t="s">
        <v>243</v>
      </c>
      <c r="G14" s="159">
        <v>1</v>
      </c>
      <c r="H14" s="159">
        <v>31</v>
      </c>
      <c r="I14" s="159">
        <v>36</v>
      </c>
      <c r="J14" s="159">
        <v>34</v>
      </c>
      <c r="K14" s="159">
        <v>35</v>
      </c>
      <c r="L14" s="159">
        <v>38</v>
      </c>
      <c r="M14" s="159">
        <v>0</v>
      </c>
      <c r="N14" s="159">
        <v>0</v>
      </c>
      <c r="O14" s="159">
        <v>0</v>
      </c>
      <c r="P14" s="160">
        <v>0</v>
      </c>
      <c r="Q14" s="160">
        <v>0</v>
      </c>
      <c r="R14" s="189">
        <v>0</v>
      </c>
    </row>
    <row r="15" spans="1:18" ht="14.25">
      <c r="A15" s="158" t="s">
        <v>241</v>
      </c>
      <c r="B15" s="161" t="s">
        <v>59</v>
      </c>
      <c r="C15" s="158" t="s">
        <v>232</v>
      </c>
      <c r="D15" s="158" t="s">
        <v>219</v>
      </c>
      <c r="E15" s="158" t="s">
        <v>242</v>
      </c>
      <c r="F15" s="158" t="s">
        <v>243</v>
      </c>
      <c r="G15" s="159">
        <v>1</v>
      </c>
      <c r="H15" s="159">
        <v>0</v>
      </c>
      <c r="I15" s="159">
        <v>0</v>
      </c>
      <c r="J15" s="159">
        <v>0</v>
      </c>
      <c r="K15" s="159">
        <v>0</v>
      </c>
      <c r="L15" s="159">
        <v>0</v>
      </c>
      <c r="M15" s="159">
        <v>0</v>
      </c>
      <c r="N15" s="159">
        <v>0</v>
      </c>
      <c r="O15" s="159">
        <v>0</v>
      </c>
      <c r="P15" s="160">
        <v>0</v>
      </c>
      <c r="Q15" s="160">
        <v>0</v>
      </c>
      <c r="R15" s="189">
        <v>0</v>
      </c>
    </row>
    <row r="16" spans="1:18" ht="14.25">
      <c r="A16" s="158" t="s">
        <v>241</v>
      </c>
      <c r="B16" s="161" t="s">
        <v>59</v>
      </c>
      <c r="C16" s="158" t="s">
        <v>234</v>
      </c>
      <c r="D16" s="158" t="s">
        <v>219</v>
      </c>
      <c r="E16" s="158" t="s">
        <v>242</v>
      </c>
      <c r="F16" s="158" t="s">
        <v>243</v>
      </c>
      <c r="G16" s="159">
        <v>1</v>
      </c>
      <c r="H16" s="159">
        <v>0</v>
      </c>
      <c r="I16" s="159">
        <v>0</v>
      </c>
      <c r="J16" s="159">
        <v>0</v>
      </c>
      <c r="K16" s="159">
        <v>0</v>
      </c>
      <c r="L16" s="159">
        <v>0</v>
      </c>
      <c r="M16" s="159">
        <v>0</v>
      </c>
      <c r="N16" s="159">
        <v>0</v>
      </c>
      <c r="O16" s="159">
        <v>0</v>
      </c>
      <c r="P16" s="160">
        <v>0</v>
      </c>
      <c r="Q16" s="160">
        <v>0</v>
      </c>
      <c r="R16" s="189">
        <v>0</v>
      </c>
    </row>
    <row r="17" spans="1:18" ht="14.25">
      <c r="A17" s="158" t="s">
        <v>241</v>
      </c>
      <c r="B17" s="161" t="s">
        <v>59</v>
      </c>
      <c r="C17" s="158" t="s">
        <v>236</v>
      </c>
      <c r="D17" s="158" t="s">
        <v>219</v>
      </c>
      <c r="E17" s="158" t="s">
        <v>242</v>
      </c>
      <c r="F17" s="158" t="s">
        <v>243</v>
      </c>
      <c r="G17" s="159">
        <v>1</v>
      </c>
      <c r="H17" s="159">
        <v>0</v>
      </c>
      <c r="I17" s="159">
        <v>0</v>
      </c>
      <c r="J17" s="159">
        <v>0</v>
      </c>
      <c r="K17" s="159">
        <v>0</v>
      </c>
      <c r="L17" s="159">
        <v>0</v>
      </c>
      <c r="M17" s="159">
        <v>0</v>
      </c>
      <c r="N17" s="159">
        <v>0</v>
      </c>
      <c r="O17" s="159">
        <v>0</v>
      </c>
      <c r="P17" s="160">
        <v>0</v>
      </c>
      <c r="Q17" s="160">
        <v>0</v>
      </c>
      <c r="R17" s="189">
        <v>0</v>
      </c>
    </row>
    <row r="18" spans="1:18" ht="14.25">
      <c r="A18" s="158" t="s">
        <v>241</v>
      </c>
      <c r="B18" s="161" t="s">
        <v>59</v>
      </c>
      <c r="C18" s="158" t="s">
        <v>228</v>
      </c>
      <c r="D18" s="158" t="s">
        <v>219</v>
      </c>
      <c r="E18" s="158" t="s">
        <v>242</v>
      </c>
      <c r="F18" s="158" t="s">
        <v>243</v>
      </c>
      <c r="G18" s="159">
        <v>1</v>
      </c>
      <c r="H18" s="159">
        <v>0</v>
      </c>
      <c r="I18" s="159">
        <v>0</v>
      </c>
      <c r="J18" s="159">
        <v>0</v>
      </c>
      <c r="K18" s="159">
        <v>0</v>
      </c>
      <c r="L18" s="159">
        <v>0</v>
      </c>
      <c r="M18" s="159">
        <v>0</v>
      </c>
      <c r="N18" s="159">
        <v>0</v>
      </c>
      <c r="O18" s="159">
        <v>0</v>
      </c>
      <c r="P18" s="160">
        <v>0</v>
      </c>
      <c r="Q18" s="160">
        <v>0</v>
      </c>
      <c r="R18" s="189">
        <v>0</v>
      </c>
    </row>
    <row r="19" spans="1:18" ht="14.25">
      <c r="A19" s="158" t="s">
        <v>241</v>
      </c>
      <c r="B19" s="161" t="s">
        <v>59</v>
      </c>
      <c r="C19" s="158" t="s">
        <v>213</v>
      </c>
      <c r="D19" s="158" t="s">
        <v>219</v>
      </c>
      <c r="E19" s="158" t="s">
        <v>242</v>
      </c>
      <c r="F19" s="158" t="s">
        <v>243</v>
      </c>
      <c r="G19" s="159">
        <v>1</v>
      </c>
      <c r="H19" s="159">
        <v>31</v>
      </c>
      <c r="I19" s="159">
        <v>36</v>
      </c>
      <c r="J19" s="159">
        <v>34</v>
      </c>
      <c r="K19" s="159">
        <v>35</v>
      </c>
      <c r="L19" s="159">
        <v>38</v>
      </c>
      <c r="M19" s="159">
        <v>0</v>
      </c>
      <c r="N19" s="159">
        <v>0</v>
      </c>
      <c r="O19" s="159">
        <v>0</v>
      </c>
      <c r="P19" s="160">
        <v>0</v>
      </c>
      <c r="Q19" s="160">
        <v>0</v>
      </c>
      <c r="R19" s="189">
        <v>0</v>
      </c>
    </row>
    <row r="20" spans="1:18" ht="14.25">
      <c r="A20" s="158" t="s">
        <v>241</v>
      </c>
      <c r="B20" s="161" t="s">
        <v>59</v>
      </c>
      <c r="C20" s="158" t="s">
        <v>231</v>
      </c>
      <c r="D20" s="158" t="s">
        <v>221</v>
      </c>
      <c r="E20" s="158" t="s">
        <v>242</v>
      </c>
      <c r="F20" s="158" t="s">
        <v>243</v>
      </c>
      <c r="G20" s="159">
        <v>1</v>
      </c>
      <c r="H20" s="159">
        <v>145</v>
      </c>
      <c r="I20" s="159">
        <v>181</v>
      </c>
      <c r="J20" s="159">
        <v>169</v>
      </c>
      <c r="K20" s="159">
        <v>180</v>
      </c>
      <c r="L20" s="159">
        <v>72</v>
      </c>
      <c r="M20" s="159">
        <v>58</v>
      </c>
      <c r="N20" s="159">
        <v>61</v>
      </c>
      <c r="O20" s="159">
        <v>23</v>
      </c>
      <c r="P20" s="160">
        <v>24</v>
      </c>
      <c r="Q20" s="160">
        <v>31</v>
      </c>
      <c r="R20" s="189">
        <v>29</v>
      </c>
    </row>
    <row r="21" spans="1:18" ht="14.25">
      <c r="A21" s="158" t="s">
        <v>241</v>
      </c>
      <c r="B21" s="161" t="s">
        <v>59</v>
      </c>
      <c r="C21" s="158" t="s">
        <v>232</v>
      </c>
      <c r="D21" s="158" t="s">
        <v>221</v>
      </c>
      <c r="E21" s="158" t="s">
        <v>242</v>
      </c>
      <c r="F21" s="158" t="s">
        <v>243</v>
      </c>
      <c r="G21" s="159">
        <v>1</v>
      </c>
      <c r="H21" s="159">
        <v>0</v>
      </c>
      <c r="I21" s="159">
        <v>0</v>
      </c>
      <c r="J21" s="159">
        <v>0</v>
      </c>
      <c r="K21" s="159">
        <v>0</v>
      </c>
      <c r="L21" s="159">
        <v>0</v>
      </c>
      <c r="M21" s="159">
        <v>0</v>
      </c>
      <c r="N21" s="159">
        <v>0</v>
      </c>
      <c r="O21" s="159">
        <v>1</v>
      </c>
      <c r="P21" s="160">
        <v>2</v>
      </c>
      <c r="Q21" s="160">
        <v>2</v>
      </c>
      <c r="R21" s="189">
        <v>1</v>
      </c>
    </row>
    <row r="22" spans="1:18" ht="14.25">
      <c r="A22" s="158" t="s">
        <v>241</v>
      </c>
      <c r="B22" s="161" t="s">
        <v>59</v>
      </c>
      <c r="C22" s="158" t="s">
        <v>234</v>
      </c>
      <c r="D22" s="158" t="s">
        <v>221</v>
      </c>
      <c r="E22" s="158" t="s">
        <v>242</v>
      </c>
      <c r="F22" s="158" t="s">
        <v>243</v>
      </c>
      <c r="G22" s="159">
        <v>1</v>
      </c>
      <c r="H22" s="159">
        <v>0</v>
      </c>
      <c r="I22" s="159">
        <v>2</v>
      </c>
      <c r="J22" s="159">
        <v>2</v>
      </c>
      <c r="K22" s="159">
        <v>0</v>
      </c>
      <c r="L22" s="159">
        <v>0</v>
      </c>
      <c r="M22" s="159">
        <v>0</v>
      </c>
      <c r="N22" s="159">
        <v>0</v>
      </c>
      <c r="O22" s="159">
        <v>0</v>
      </c>
      <c r="P22" s="160">
        <v>0</v>
      </c>
      <c r="Q22" s="160">
        <v>0</v>
      </c>
      <c r="R22" s="189">
        <v>0</v>
      </c>
    </row>
    <row r="23" spans="1:18" ht="14.25">
      <c r="A23" s="158" t="s">
        <v>241</v>
      </c>
      <c r="B23" s="161" t="s">
        <v>59</v>
      </c>
      <c r="C23" s="158" t="s">
        <v>236</v>
      </c>
      <c r="D23" s="158" t="s">
        <v>221</v>
      </c>
      <c r="E23" s="158" t="s">
        <v>242</v>
      </c>
      <c r="F23" s="158" t="s">
        <v>243</v>
      </c>
      <c r="G23" s="159">
        <v>1</v>
      </c>
      <c r="H23" s="159">
        <v>0</v>
      </c>
      <c r="I23" s="159">
        <v>0</v>
      </c>
      <c r="J23" s="159">
        <v>0</v>
      </c>
      <c r="K23" s="159">
        <v>0</v>
      </c>
      <c r="L23" s="159">
        <v>0</v>
      </c>
      <c r="M23" s="159">
        <v>0</v>
      </c>
      <c r="N23" s="159">
        <v>0</v>
      </c>
      <c r="O23" s="159">
        <v>0</v>
      </c>
      <c r="P23" s="160">
        <v>0</v>
      </c>
      <c r="Q23" s="160">
        <v>0</v>
      </c>
      <c r="R23" s="189">
        <v>0</v>
      </c>
    </row>
    <row r="24" spans="1:18" ht="14.25">
      <c r="A24" s="158" t="s">
        <v>241</v>
      </c>
      <c r="B24" s="161" t="s">
        <v>59</v>
      </c>
      <c r="C24" s="158" t="s">
        <v>228</v>
      </c>
      <c r="D24" s="158" t="s">
        <v>221</v>
      </c>
      <c r="E24" s="158" t="s">
        <v>242</v>
      </c>
      <c r="F24" s="158" t="s">
        <v>243</v>
      </c>
      <c r="G24" s="159">
        <v>1</v>
      </c>
      <c r="H24" s="159">
        <v>0</v>
      </c>
      <c r="I24" s="159">
        <v>0</v>
      </c>
      <c r="J24" s="159">
        <v>0</v>
      </c>
      <c r="K24" s="159">
        <v>0</v>
      </c>
      <c r="L24" s="159">
        <v>0</v>
      </c>
      <c r="M24" s="159">
        <v>0</v>
      </c>
      <c r="N24" s="159">
        <v>0</v>
      </c>
      <c r="O24" s="159">
        <v>0</v>
      </c>
      <c r="P24" s="160">
        <v>0</v>
      </c>
      <c r="Q24" s="160">
        <v>0</v>
      </c>
      <c r="R24" s="189">
        <v>0</v>
      </c>
    </row>
    <row r="25" spans="1:18" ht="14.25">
      <c r="A25" s="158" t="s">
        <v>241</v>
      </c>
      <c r="B25" s="161" t="s">
        <v>59</v>
      </c>
      <c r="C25" s="158" t="s">
        <v>213</v>
      </c>
      <c r="D25" s="158" t="s">
        <v>221</v>
      </c>
      <c r="E25" s="158" t="s">
        <v>242</v>
      </c>
      <c r="F25" s="158" t="s">
        <v>243</v>
      </c>
      <c r="G25" s="159">
        <v>1</v>
      </c>
      <c r="H25" s="159">
        <v>145</v>
      </c>
      <c r="I25" s="159">
        <v>183</v>
      </c>
      <c r="J25" s="159">
        <v>172</v>
      </c>
      <c r="K25" s="159">
        <v>180</v>
      </c>
      <c r="L25" s="159">
        <v>72</v>
      </c>
      <c r="M25" s="159">
        <v>58</v>
      </c>
      <c r="N25" s="159">
        <v>62</v>
      </c>
      <c r="O25" s="159">
        <v>24</v>
      </c>
      <c r="P25" s="160">
        <v>26</v>
      </c>
      <c r="Q25" s="160">
        <v>32</v>
      </c>
      <c r="R25" s="189">
        <v>30</v>
      </c>
    </row>
    <row r="26" spans="1:18" ht="14.25">
      <c r="A26" s="158" t="s">
        <v>241</v>
      </c>
      <c r="B26" s="161" t="s">
        <v>59</v>
      </c>
      <c r="C26" s="158" t="s">
        <v>231</v>
      </c>
      <c r="D26" s="158" t="s">
        <v>223</v>
      </c>
      <c r="E26" s="158" t="s">
        <v>242</v>
      </c>
      <c r="F26" s="158" t="s">
        <v>243</v>
      </c>
      <c r="G26" s="159">
        <v>1</v>
      </c>
      <c r="H26" s="159">
        <v>570</v>
      </c>
      <c r="I26" s="159">
        <v>706</v>
      </c>
      <c r="J26" s="159">
        <v>721</v>
      </c>
      <c r="K26" s="159">
        <v>724</v>
      </c>
      <c r="L26" s="159">
        <v>679</v>
      </c>
      <c r="M26" s="159">
        <v>637</v>
      </c>
      <c r="N26" s="159">
        <v>671</v>
      </c>
      <c r="O26" s="159">
        <v>1120</v>
      </c>
      <c r="P26" s="160">
        <v>1184</v>
      </c>
      <c r="Q26" s="160">
        <v>1240</v>
      </c>
      <c r="R26" s="189">
        <v>1474</v>
      </c>
    </row>
    <row r="27" spans="1:18" ht="14.25">
      <c r="A27" s="158" t="s">
        <v>241</v>
      </c>
      <c r="B27" s="161" t="s">
        <v>59</v>
      </c>
      <c r="C27" s="158" t="s">
        <v>232</v>
      </c>
      <c r="D27" s="158" t="s">
        <v>223</v>
      </c>
      <c r="E27" s="158" t="s">
        <v>242</v>
      </c>
      <c r="F27" s="158" t="s">
        <v>243</v>
      </c>
      <c r="G27" s="159">
        <v>1</v>
      </c>
      <c r="H27" s="159">
        <v>0</v>
      </c>
      <c r="I27" s="159">
        <v>0</v>
      </c>
      <c r="J27" s="159">
        <v>0</v>
      </c>
      <c r="K27" s="159">
        <v>0</v>
      </c>
      <c r="L27" s="159">
        <v>0</v>
      </c>
      <c r="M27" s="159">
        <v>0</v>
      </c>
      <c r="N27" s="159">
        <v>0</v>
      </c>
      <c r="O27" s="159">
        <v>0</v>
      </c>
      <c r="P27" s="160">
        <v>0</v>
      </c>
      <c r="Q27" s="160">
        <v>0</v>
      </c>
      <c r="R27" s="189">
        <v>0</v>
      </c>
    </row>
    <row r="28" spans="1:18" ht="14.25">
      <c r="A28" s="158" t="s">
        <v>241</v>
      </c>
      <c r="B28" s="161" t="s">
        <v>59</v>
      </c>
      <c r="C28" s="158" t="s">
        <v>234</v>
      </c>
      <c r="D28" s="158" t="s">
        <v>223</v>
      </c>
      <c r="E28" s="158" t="s">
        <v>242</v>
      </c>
      <c r="F28" s="158" t="s">
        <v>243</v>
      </c>
      <c r="G28" s="159">
        <v>1</v>
      </c>
      <c r="H28" s="159">
        <v>204</v>
      </c>
      <c r="I28" s="159">
        <v>288</v>
      </c>
      <c r="J28" s="159">
        <v>301</v>
      </c>
      <c r="K28" s="159">
        <v>327</v>
      </c>
      <c r="L28" s="159">
        <v>382</v>
      </c>
      <c r="M28" s="159">
        <v>366</v>
      </c>
      <c r="N28" s="159">
        <v>379</v>
      </c>
      <c r="O28" s="159">
        <v>467</v>
      </c>
      <c r="P28" s="160">
        <v>495</v>
      </c>
      <c r="Q28" s="160">
        <v>565</v>
      </c>
      <c r="R28" s="189">
        <v>645</v>
      </c>
    </row>
    <row r="29" spans="1:18" ht="14.25">
      <c r="A29" s="158" t="s">
        <v>241</v>
      </c>
      <c r="B29" s="161" t="s">
        <v>59</v>
      </c>
      <c r="C29" s="158" t="s">
        <v>236</v>
      </c>
      <c r="D29" s="158" t="s">
        <v>223</v>
      </c>
      <c r="E29" s="158" t="s">
        <v>242</v>
      </c>
      <c r="F29" s="158" t="s">
        <v>243</v>
      </c>
      <c r="G29" s="159">
        <v>1</v>
      </c>
      <c r="H29" s="159">
        <v>0</v>
      </c>
      <c r="I29" s="159">
        <v>0</v>
      </c>
      <c r="J29" s="159">
        <v>0</v>
      </c>
      <c r="K29" s="159">
        <v>0</v>
      </c>
      <c r="L29" s="159">
        <v>0</v>
      </c>
      <c r="M29" s="159">
        <v>0</v>
      </c>
      <c r="N29" s="159">
        <v>0</v>
      </c>
      <c r="O29" s="159">
        <v>0</v>
      </c>
      <c r="P29" s="160">
        <v>0</v>
      </c>
      <c r="Q29" s="160">
        <v>0</v>
      </c>
      <c r="R29" s="189">
        <v>0</v>
      </c>
    </row>
    <row r="30" spans="1:18" ht="14.25">
      <c r="A30" s="158" t="s">
        <v>241</v>
      </c>
      <c r="B30" s="161" t="s">
        <v>59</v>
      </c>
      <c r="C30" s="158" t="s">
        <v>228</v>
      </c>
      <c r="D30" s="158" t="s">
        <v>223</v>
      </c>
      <c r="E30" s="158" t="s">
        <v>242</v>
      </c>
      <c r="F30" s="158" t="s">
        <v>243</v>
      </c>
      <c r="G30" s="159">
        <v>1</v>
      </c>
      <c r="H30" s="159">
        <v>0</v>
      </c>
      <c r="I30" s="159">
        <v>0</v>
      </c>
      <c r="J30" s="159">
        <v>0</v>
      </c>
      <c r="K30" s="159">
        <v>0</v>
      </c>
      <c r="L30" s="159">
        <v>0</v>
      </c>
      <c r="M30" s="159">
        <v>0</v>
      </c>
      <c r="N30" s="159">
        <v>0</v>
      </c>
      <c r="O30" s="159">
        <v>0</v>
      </c>
      <c r="P30" s="160">
        <v>0</v>
      </c>
      <c r="Q30" s="160">
        <v>0</v>
      </c>
      <c r="R30" s="189">
        <v>0</v>
      </c>
    </row>
    <row r="31" spans="1:18" ht="14.25">
      <c r="A31" s="158" t="s">
        <v>241</v>
      </c>
      <c r="B31" s="161" t="s">
        <v>59</v>
      </c>
      <c r="C31" s="158" t="s">
        <v>213</v>
      </c>
      <c r="D31" s="158" t="s">
        <v>223</v>
      </c>
      <c r="E31" s="158" t="s">
        <v>242</v>
      </c>
      <c r="F31" s="158" t="s">
        <v>243</v>
      </c>
      <c r="G31" s="159">
        <v>1</v>
      </c>
      <c r="H31" s="159">
        <v>775</v>
      </c>
      <c r="I31" s="159">
        <v>994</v>
      </c>
      <c r="J31" s="159">
        <v>1022</v>
      </c>
      <c r="K31" s="159">
        <v>1050</v>
      </c>
      <c r="L31" s="159">
        <v>1061</v>
      </c>
      <c r="M31" s="159">
        <v>1003</v>
      </c>
      <c r="N31" s="159">
        <v>1050</v>
      </c>
      <c r="O31" s="159">
        <v>1587</v>
      </c>
      <c r="P31" s="160">
        <v>1680</v>
      </c>
      <c r="Q31" s="160">
        <v>1805</v>
      </c>
      <c r="R31" s="189">
        <v>2119</v>
      </c>
    </row>
    <row r="32" spans="1:18" ht="14.25">
      <c r="A32" s="158" t="s">
        <v>241</v>
      </c>
      <c r="B32" s="161" t="s">
        <v>59</v>
      </c>
      <c r="C32" s="158" t="s">
        <v>231</v>
      </c>
      <c r="D32" s="158" t="s">
        <v>225</v>
      </c>
      <c r="E32" s="158" t="s">
        <v>242</v>
      </c>
      <c r="F32" s="158" t="s">
        <v>243</v>
      </c>
      <c r="G32" s="159">
        <v>1</v>
      </c>
      <c r="H32" s="159">
        <v>0</v>
      </c>
      <c r="I32" s="159">
        <v>0</v>
      </c>
      <c r="J32" s="159">
        <v>0</v>
      </c>
      <c r="K32" s="159">
        <v>0</v>
      </c>
      <c r="L32" s="159">
        <v>0</v>
      </c>
      <c r="M32" s="159">
        <v>0</v>
      </c>
      <c r="N32" s="159">
        <v>0</v>
      </c>
      <c r="O32" s="159">
        <v>0</v>
      </c>
      <c r="P32" s="160">
        <v>0</v>
      </c>
      <c r="Q32" s="160">
        <v>0</v>
      </c>
      <c r="R32" s="189">
        <v>0</v>
      </c>
    </row>
    <row r="33" spans="1:18" ht="14.25">
      <c r="A33" s="158" t="s">
        <v>241</v>
      </c>
      <c r="B33" s="161" t="s">
        <v>59</v>
      </c>
      <c r="C33" s="158" t="s">
        <v>232</v>
      </c>
      <c r="D33" s="158" t="s">
        <v>225</v>
      </c>
      <c r="E33" s="158" t="s">
        <v>242</v>
      </c>
      <c r="F33" s="158" t="s">
        <v>243</v>
      </c>
      <c r="G33" s="159">
        <v>1</v>
      </c>
      <c r="H33" s="159">
        <v>0</v>
      </c>
      <c r="I33" s="159">
        <v>0</v>
      </c>
      <c r="J33" s="159">
        <v>0</v>
      </c>
      <c r="K33" s="159">
        <v>0</v>
      </c>
      <c r="L33" s="159">
        <v>0</v>
      </c>
      <c r="M33" s="159">
        <v>0</v>
      </c>
      <c r="N33" s="159">
        <v>0</v>
      </c>
      <c r="O33" s="159">
        <v>0</v>
      </c>
      <c r="P33" s="160">
        <v>0</v>
      </c>
      <c r="Q33" s="160">
        <v>0</v>
      </c>
      <c r="R33" s="189">
        <v>0</v>
      </c>
    </row>
    <row r="34" spans="1:18" ht="14.25">
      <c r="A34" s="158" t="s">
        <v>241</v>
      </c>
      <c r="B34" s="161" t="s">
        <v>59</v>
      </c>
      <c r="C34" s="158" t="s">
        <v>234</v>
      </c>
      <c r="D34" s="158" t="s">
        <v>225</v>
      </c>
      <c r="E34" s="158" t="s">
        <v>242</v>
      </c>
      <c r="F34" s="158" t="s">
        <v>243</v>
      </c>
      <c r="G34" s="159">
        <v>1</v>
      </c>
      <c r="H34" s="159">
        <v>0</v>
      </c>
      <c r="I34" s="159">
        <v>0</v>
      </c>
      <c r="J34" s="159">
        <v>0</v>
      </c>
      <c r="K34" s="159">
        <v>0</v>
      </c>
      <c r="L34" s="159">
        <v>0</v>
      </c>
      <c r="M34" s="159">
        <v>0</v>
      </c>
      <c r="N34" s="159">
        <v>0</v>
      </c>
      <c r="O34" s="159">
        <v>0</v>
      </c>
      <c r="P34" s="160">
        <v>0</v>
      </c>
      <c r="Q34" s="160">
        <v>0</v>
      </c>
      <c r="R34" s="189">
        <v>0</v>
      </c>
    </row>
    <row r="35" spans="1:18" ht="14.25">
      <c r="A35" s="158" t="s">
        <v>241</v>
      </c>
      <c r="B35" s="161" t="s">
        <v>59</v>
      </c>
      <c r="C35" s="158" t="s">
        <v>236</v>
      </c>
      <c r="D35" s="158" t="s">
        <v>225</v>
      </c>
      <c r="E35" s="158" t="s">
        <v>242</v>
      </c>
      <c r="F35" s="158" t="s">
        <v>243</v>
      </c>
      <c r="G35" s="159">
        <v>1</v>
      </c>
      <c r="H35" s="159">
        <v>0</v>
      </c>
      <c r="I35" s="159">
        <v>0</v>
      </c>
      <c r="J35" s="159">
        <v>0</v>
      </c>
      <c r="K35" s="159">
        <v>0</v>
      </c>
      <c r="L35" s="159">
        <v>0</v>
      </c>
      <c r="M35" s="159">
        <v>0</v>
      </c>
      <c r="N35" s="159">
        <v>0</v>
      </c>
      <c r="O35" s="159">
        <v>0</v>
      </c>
      <c r="P35" s="160">
        <v>0</v>
      </c>
      <c r="Q35" s="160">
        <v>0</v>
      </c>
      <c r="R35" s="189">
        <v>0</v>
      </c>
    </row>
    <row r="36" spans="1:18" ht="14.25">
      <c r="A36" s="158" t="s">
        <v>241</v>
      </c>
      <c r="B36" s="161" t="s">
        <v>59</v>
      </c>
      <c r="C36" s="158" t="s">
        <v>228</v>
      </c>
      <c r="D36" s="158" t="s">
        <v>225</v>
      </c>
      <c r="E36" s="158" t="s">
        <v>242</v>
      </c>
      <c r="F36" s="158" t="s">
        <v>243</v>
      </c>
      <c r="G36" s="159">
        <v>1</v>
      </c>
      <c r="H36" s="159">
        <v>0</v>
      </c>
      <c r="I36" s="159">
        <v>0</v>
      </c>
      <c r="J36" s="159">
        <v>0</v>
      </c>
      <c r="K36" s="159">
        <v>0</v>
      </c>
      <c r="L36" s="159">
        <v>0</v>
      </c>
      <c r="M36" s="159">
        <v>0</v>
      </c>
      <c r="N36" s="159">
        <v>0</v>
      </c>
      <c r="O36" s="159">
        <v>0</v>
      </c>
      <c r="P36" s="160">
        <v>0</v>
      </c>
      <c r="Q36" s="160">
        <v>0</v>
      </c>
      <c r="R36" s="189">
        <v>0</v>
      </c>
    </row>
    <row r="37" spans="1:18" ht="14.25">
      <c r="A37" s="158" t="s">
        <v>241</v>
      </c>
      <c r="B37" s="161" t="s">
        <v>59</v>
      </c>
      <c r="C37" s="158" t="s">
        <v>213</v>
      </c>
      <c r="D37" s="158" t="s">
        <v>225</v>
      </c>
      <c r="E37" s="158" t="s">
        <v>242</v>
      </c>
      <c r="F37" s="158" t="s">
        <v>243</v>
      </c>
      <c r="G37" s="159">
        <v>1</v>
      </c>
      <c r="H37" s="159">
        <v>0</v>
      </c>
      <c r="I37" s="159">
        <v>0</v>
      </c>
      <c r="J37" s="159">
        <v>0</v>
      </c>
      <c r="K37" s="159">
        <v>0</v>
      </c>
      <c r="L37" s="159">
        <v>0</v>
      </c>
      <c r="M37" s="159">
        <v>0</v>
      </c>
      <c r="N37" s="159">
        <v>0</v>
      </c>
      <c r="O37" s="159">
        <v>0</v>
      </c>
      <c r="P37" s="160">
        <v>0</v>
      </c>
      <c r="Q37" s="160">
        <v>0</v>
      </c>
      <c r="R37" s="189">
        <v>0</v>
      </c>
    </row>
    <row r="38" spans="1:18" ht="14.25">
      <c r="A38" s="158" t="s">
        <v>241</v>
      </c>
      <c r="B38" s="161" t="s">
        <v>59</v>
      </c>
      <c r="C38" s="158" t="s">
        <v>231</v>
      </c>
      <c r="D38" s="158" t="s">
        <v>227</v>
      </c>
      <c r="E38" s="158" t="s">
        <v>242</v>
      </c>
      <c r="F38" s="158" t="s">
        <v>243</v>
      </c>
      <c r="G38" s="159">
        <v>1</v>
      </c>
      <c r="H38" s="159">
        <v>20</v>
      </c>
      <c r="I38" s="159">
        <v>11</v>
      </c>
      <c r="J38" s="159">
        <v>13</v>
      </c>
      <c r="K38" s="159">
        <v>19</v>
      </c>
      <c r="L38" s="159">
        <v>15</v>
      </c>
      <c r="M38" s="159">
        <v>7</v>
      </c>
      <c r="N38" s="159">
        <v>4</v>
      </c>
      <c r="O38" s="159">
        <v>6</v>
      </c>
      <c r="P38" s="160">
        <v>3</v>
      </c>
      <c r="Q38" s="160">
        <v>4</v>
      </c>
      <c r="R38" s="189">
        <v>6</v>
      </c>
    </row>
    <row r="39" spans="1:18" ht="14.25">
      <c r="A39" s="158" t="s">
        <v>241</v>
      </c>
      <c r="B39" s="161" t="s">
        <v>59</v>
      </c>
      <c r="C39" s="158" t="s">
        <v>232</v>
      </c>
      <c r="D39" s="158" t="s">
        <v>227</v>
      </c>
      <c r="E39" s="158" t="s">
        <v>242</v>
      </c>
      <c r="F39" s="158" t="s">
        <v>243</v>
      </c>
      <c r="G39" s="159">
        <v>1</v>
      </c>
      <c r="H39" s="159">
        <v>0</v>
      </c>
      <c r="I39" s="159">
        <v>0</v>
      </c>
      <c r="J39" s="159">
        <v>0</v>
      </c>
      <c r="K39" s="159">
        <v>0</v>
      </c>
      <c r="L39" s="159">
        <v>0</v>
      </c>
      <c r="M39" s="159">
        <v>0</v>
      </c>
      <c r="N39" s="159">
        <v>0</v>
      </c>
      <c r="O39" s="159">
        <v>0</v>
      </c>
      <c r="P39" s="160">
        <v>0</v>
      </c>
      <c r="Q39" s="160">
        <v>0</v>
      </c>
      <c r="R39" s="189">
        <v>0</v>
      </c>
    </row>
    <row r="40" spans="1:18" ht="14.25">
      <c r="A40" s="158" t="s">
        <v>241</v>
      </c>
      <c r="B40" s="161" t="s">
        <v>59</v>
      </c>
      <c r="C40" s="158" t="s">
        <v>234</v>
      </c>
      <c r="D40" s="158" t="s">
        <v>227</v>
      </c>
      <c r="E40" s="158" t="s">
        <v>242</v>
      </c>
      <c r="F40" s="158" t="s">
        <v>243</v>
      </c>
      <c r="G40" s="159">
        <v>1</v>
      </c>
      <c r="H40" s="159">
        <v>0</v>
      </c>
      <c r="I40" s="159">
        <v>0</v>
      </c>
      <c r="J40" s="159">
        <v>0</v>
      </c>
      <c r="K40" s="159">
        <v>0</v>
      </c>
      <c r="L40" s="159">
        <v>0</v>
      </c>
      <c r="M40" s="159">
        <v>0</v>
      </c>
      <c r="N40" s="159">
        <v>0</v>
      </c>
      <c r="O40" s="159">
        <v>0</v>
      </c>
      <c r="P40" s="160">
        <v>0</v>
      </c>
      <c r="Q40" s="160">
        <v>0</v>
      </c>
      <c r="R40" s="189">
        <v>0</v>
      </c>
    </row>
    <row r="41" spans="1:18" ht="14.25">
      <c r="A41" s="158" t="s">
        <v>241</v>
      </c>
      <c r="B41" s="161" t="s">
        <v>59</v>
      </c>
      <c r="C41" s="158" t="s">
        <v>236</v>
      </c>
      <c r="D41" s="158" t="s">
        <v>227</v>
      </c>
      <c r="E41" s="158" t="s">
        <v>242</v>
      </c>
      <c r="F41" s="158" t="s">
        <v>243</v>
      </c>
      <c r="G41" s="159">
        <v>1</v>
      </c>
      <c r="H41" s="159">
        <v>0</v>
      </c>
      <c r="I41" s="159">
        <v>0</v>
      </c>
      <c r="J41" s="159">
        <v>0</v>
      </c>
      <c r="K41" s="159">
        <v>0</v>
      </c>
      <c r="L41" s="159">
        <v>0</v>
      </c>
      <c r="M41" s="159">
        <v>0</v>
      </c>
      <c r="N41" s="159">
        <v>0</v>
      </c>
      <c r="O41" s="159">
        <v>0</v>
      </c>
      <c r="P41" s="160">
        <v>0</v>
      </c>
      <c r="Q41" s="160">
        <v>0</v>
      </c>
      <c r="R41" s="189">
        <v>0</v>
      </c>
    </row>
    <row r="42" spans="1:18" ht="14.25">
      <c r="A42" s="158" t="s">
        <v>241</v>
      </c>
      <c r="B42" s="161" t="s">
        <v>59</v>
      </c>
      <c r="C42" s="158" t="s">
        <v>228</v>
      </c>
      <c r="D42" s="158" t="s">
        <v>227</v>
      </c>
      <c r="E42" s="158" t="s">
        <v>242</v>
      </c>
      <c r="F42" s="158" t="s">
        <v>243</v>
      </c>
      <c r="G42" s="159">
        <v>1</v>
      </c>
      <c r="H42" s="159">
        <v>0</v>
      </c>
      <c r="I42" s="159">
        <v>0</v>
      </c>
      <c r="J42" s="159">
        <v>0</v>
      </c>
      <c r="K42" s="159">
        <v>0</v>
      </c>
      <c r="L42" s="159">
        <v>0</v>
      </c>
      <c r="M42" s="159">
        <v>0</v>
      </c>
      <c r="N42" s="159">
        <v>0</v>
      </c>
      <c r="O42" s="159">
        <v>0</v>
      </c>
      <c r="P42" s="160">
        <v>0</v>
      </c>
      <c r="Q42" s="160">
        <v>0</v>
      </c>
      <c r="R42" s="189">
        <v>0</v>
      </c>
    </row>
    <row r="43" spans="1:18" ht="14.25">
      <c r="A43" s="158" t="s">
        <v>241</v>
      </c>
      <c r="B43" s="161" t="s">
        <v>59</v>
      </c>
      <c r="C43" s="158" t="s">
        <v>213</v>
      </c>
      <c r="D43" s="158" t="s">
        <v>227</v>
      </c>
      <c r="E43" s="158" t="s">
        <v>242</v>
      </c>
      <c r="F43" s="158" t="s">
        <v>243</v>
      </c>
      <c r="G43" s="159">
        <v>1</v>
      </c>
      <c r="H43" s="159">
        <v>20</v>
      </c>
      <c r="I43" s="159">
        <v>11</v>
      </c>
      <c r="J43" s="159">
        <v>13</v>
      </c>
      <c r="K43" s="159">
        <v>19</v>
      </c>
      <c r="L43" s="159">
        <v>15</v>
      </c>
      <c r="M43" s="159">
        <v>7</v>
      </c>
      <c r="N43" s="159">
        <v>4</v>
      </c>
      <c r="O43" s="159">
        <v>6</v>
      </c>
      <c r="P43" s="160">
        <v>3</v>
      </c>
      <c r="Q43" s="160">
        <v>4</v>
      </c>
      <c r="R43" s="189">
        <v>6</v>
      </c>
    </row>
    <row r="44" spans="1:18" ht="14.25">
      <c r="A44" s="158" t="s">
        <v>241</v>
      </c>
      <c r="B44" s="161" t="s">
        <v>59</v>
      </c>
      <c r="C44" s="158" t="s">
        <v>231</v>
      </c>
      <c r="D44" s="158" t="s">
        <v>229</v>
      </c>
      <c r="E44" s="158" t="s">
        <v>242</v>
      </c>
      <c r="F44" s="158" t="s">
        <v>243</v>
      </c>
      <c r="G44" s="159">
        <v>1</v>
      </c>
      <c r="H44" s="159">
        <v>1</v>
      </c>
      <c r="I44" s="159">
        <v>2</v>
      </c>
      <c r="J44" s="159">
        <v>1</v>
      </c>
      <c r="K44" s="159">
        <v>0</v>
      </c>
      <c r="L44" s="159">
        <v>0</v>
      </c>
      <c r="M44" s="159">
        <v>0</v>
      </c>
      <c r="N44" s="159">
        <v>0</v>
      </c>
      <c r="O44" s="159">
        <v>0</v>
      </c>
      <c r="P44" s="160">
        <v>0</v>
      </c>
      <c r="Q44" s="160">
        <v>0</v>
      </c>
      <c r="R44" s="189">
        <v>0</v>
      </c>
    </row>
    <row r="45" spans="1:18" ht="14.25">
      <c r="A45" s="158" t="s">
        <v>241</v>
      </c>
      <c r="B45" s="161" t="s">
        <v>59</v>
      </c>
      <c r="C45" s="158" t="s">
        <v>232</v>
      </c>
      <c r="D45" s="158" t="s">
        <v>229</v>
      </c>
      <c r="E45" s="158" t="s">
        <v>242</v>
      </c>
      <c r="F45" s="158" t="s">
        <v>243</v>
      </c>
      <c r="G45" s="159">
        <v>1</v>
      </c>
      <c r="H45" s="159">
        <v>0</v>
      </c>
      <c r="I45" s="159">
        <v>0</v>
      </c>
      <c r="J45" s="159">
        <v>0</v>
      </c>
      <c r="K45" s="159">
        <v>0</v>
      </c>
      <c r="L45" s="159">
        <v>0</v>
      </c>
      <c r="M45" s="159">
        <v>0</v>
      </c>
      <c r="N45" s="159">
        <v>0</v>
      </c>
      <c r="O45" s="159">
        <v>0</v>
      </c>
      <c r="P45" s="160">
        <v>0</v>
      </c>
      <c r="Q45" s="160">
        <v>0</v>
      </c>
      <c r="R45" s="189">
        <v>0</v>
      </c>
    </row>
    <row r="46" spans="1:18" ht="14.25">
      <c r="A46" s="158" t="s">
        <v>241</v>
      </c>
      <c r="B46" s="161" t="s">
        <v>59</v>
      </c>
      <c r="C46" s="158" t="s">
        <v>234</v>
      </c>
      <c r="D46" s="158" t="s">
        <v>229</v>
      </c>
      <c r="E46" s="158" t="s">
        <v>242</v>
      </c>
      <c r="F46" s="158" t="s">
        <v>243</v>
      </c>
      <c r="G46" s="159">
        <v>1</v>
      </c>
      <c r="H46" s="159">
        <v>0</v>
      </c>
      <c r="I46" s="159">
        <v>0</v>
      </c>
      <c r="J46" s="159">
        <v>0</v>
      </c>
      <c r="K46" s="159">
        <v>0</v>
      </c>
      <c r="L46" s="159">
        <v>0</v>
      </c>
      <c r="M46" s="159">
        <v>0</v>
      </c>
      <c r="N46" s="159">
        <v>0</v>
      </c>
      <c r="O46" s="159">
        <v>0</v>
      </c>
      <c r="P46" s="160">
        <v>0</v>
      </c>
      <c r="Q46" s="160">
        <v>0</v>
      </c>
      <c r="R46" s="189">
        <v>0</v>
      </c>
    </row>
    <row r="47" spans="1:18" ht="14.25">
      <c r="A47" s="158" t="s">
        <v>241</v>
      </c>
      <c r="B47" s="161" t="s">
        <v>59</v>
      </c>
      <c r="C47" s="158" t="s">
        <v>236</v>
      </c>
      <c r="D47" s="158" t="s">
        <v>229</v>
      </c>
      <c r="E47" s="158" t="s">
        <v>242</v>
      </c>
      <c r="F47" s="158" t="s">
        <v>243</v>
      </c>
      <c r="G47" s="159">
        <v>1</v>
      </c>
      <c r="H47" s="159">
        <v>0</v>
      </c>
      <c r="I47" s="159">
        <v>0</v>
      </c>
      <c r="J47" s="159">
        <v>0</v>
      </c>
      <c r="K47" s="159">
        <v>0</v>
      </c>
      <c r="L47" s="159">
        <v>0</v>
      </c>
      <c r="M47" s="159">
        <v>0</v>
      </c>
      <c r="N47" s="159">
        <v>0</v>
      </c>
      <c r="O47" s="159">
        <v>0</v>
      </c>
      <c r="P47" s="160">
        <v>0</v>
      </c>
      <c r="Q47" s="160">
        <v>0</v>
      </c>
      <c r="R47" s="189">
        <v>0</v>
      </c>
    </row>
    <row r="48" spans="1:18" ht="14.25">
      <c r="A48" s="158" t="s">
        <v>241</v>
      </c>
      <c r="B48" s="161" t="s">
        <v>59</v>
      </c>
      <c r="C48" s="158" t="s">
        <v>228</v>
      </c>
      <c r="D48" s="158" t="s">
        <v>229</v>
      </c>
      <c r="E48" s="158" t="s">
        <v>242</v>
      </c>
      <c r="F48" s="158" t="s">
        <v>243</v>
      </c>
      <c r="G48" s="159">
        <v>1</v>
      </c>
      <c r="H48" s="159">
        <v>0</v>
      </c>
      <c r="I48" s="159">
        <v>0</v>
      </c>
      <c r="J48" s="159">
        <v>0</v>
      </c>
      <c r="K48" s="159">
        <v>0</v>
      </c>
      <c r="L48" s="159">
        <v>0</v>
      </c>
      <c r="M48" s="159">
        <v>0</v>
      </c>
      <c r="N48" s="159">
        <v>0</v>
      </c>
      <c r="O48" s="159">
        <v>0</v>
      </c>
      <c r="P48" s="160">
        <v>0</v>
      </c>
      <c r="Q48" s="160">
        <v>0</v>
      </c>
      <c r="R48" s="189">
        <v>0</v>
      </c>
    </row>
    <row r="49" spans="1:18" ht="14.25">
      <c r="A49" s="158" t="s">
        <v>241</v>
      </c>
      <c r="B49" s="161" t="s">
        <v>59</v>
      </c>
      <c r="C49" s="158" t="s">
        <v>213</v>
      </c>
      <c r="D49" s="158" t="s">
        <v>229</v>
      </c>
      <c r="E49" s="158" t="s">
        <v>242</v>
      </c>
      <c r="F49" s="158" t="s">
        <v>243</v>
      </c>
      <c r="G49" s="159">
        <v>1</v>
      </c>
      <c r="H49" s="159">
        <v>1</v>
      </c>
      <c r="I49" s="159">
        <v>2</v>
      </c>
      <c r="J49" s="159">
        <v>1</v>
      </c>
      <c r="K49" s="159">
        <v>0</v>
      </c>
      <c r="L49" s="159">
        <v>0</v>
      </c>
      <c r="M49" s="159">
        <v>0</v>
      </c>
      <c r="N49" s="159">
        <v>1</v>
      </c>
      <c r="O49" s="159">
        <v>0</v>
      </c>
      <c r="P49" s="160">
        <v>0</v>
      </c>
      <c r="Q49" s="160">
        <v>0</v>
      </c>
      <c r="R49" s="189">
        <v>0</v>
      </c>
    </row>
    <row r="50" spans="1:18" ht="14.25">
      <c r="A50" s="158" t="s">
        <v>241</v>
      </c>
      <c r="B50" s="161" t="s">
        <v>59</v>
      </c>
      <c r="C50" s="158" t="s">
        <v>231</v>
      </c>
      <c r="D50" s="158" t="s">
        <v>213</v>
      </c>
      <c r="E50" s="158" t="s">
        <v>242</v>
      </c>
      <c r="F50" s="158" t="s">
        <v>243</v>
      </c>
      <c r="G50" s="159">
        <v>1</v>
      </c>
      <c r="H50" s="159">
        <v>2022</v>
      </c>
      <c r="I50" s="159">
        <v>2268</v>
      </c>
      <c r="J50" s="159">
        <v>2433</v>
      </c>
      <c r="K50" s="159">
        <v>2591</v>
      </c>
      <c r="L50" s="159">
        <v>2494</v>
      </c>
      <c r="M50" s="159">
        <v>2300</v>
      </c>
      <c r="N50" s="159">
        <v>2479</v>
      </c>
      <c r="O50" s="159">
        <v>2878</v>
      </c>
      <c r="P50" s="160">
        <v>2995</v>
      </c>
      <c r="Q50" s="160">
        <v>3235</v>
      </c>
      <c r="R50" s="189">
        <v>3524</v>
      </c>
    </row>
    <row r="51" spans="1:18" ht="14.25">
      <c r="A51" s="158" t="s">
        <v>241</v>
      </c>
      <c r="B51" s="161" t="s">
        <v>59</v>
      </c>
      <c r="C51" s="158" t="s">
        <v>232</v>
      </c>
      <c r="D51" s="158" t="s">
        <v>213</v>
      </c>
      <c r="E51" s="158" t="s">
        <v>242</v>
      </c>
      <c r="F51" s="158" t="s">
        <v>243</v>
      </c>
      <c r="G51" s="159">
        <v>1</v>
      </c>
      <c r="H51" s="159">
        <v>1</v>
      </c>
      <c r="I51" s="159">
        <v>1</v>
      </c>
      <c r="J51" s="159">
        <v>2</v>
      </c>
      <c r="K51" s="159">
        <v>2</v>
      </c>
      <c r="L51" s="159">
        <v>2</v>
      </c>
      <c r="M51" s="159">
        <v>3</v>
      </c>
      <c r="N51" s="159">
        <v>3</v>
      </c>
      <c r="O51" s="159">
        <v>3</v>
      </c>
      <c r="P51" s="160">
        <v>4</v>
      </c>
      <c r="Q51" s="160">
        <v>3</v>
      </c>
      <c r="R51" s="189">
        <v>3</v>
      </c>
    </row>
    <row r="52" spans="1:18" ht="14.25">
      <c r="A52" s="158" t="s">
        <v>241</v>
      </c>
      <c r="B52" s="161" t="s">
        <v>59</v>
      </c>
      <c r="C52" s="158" t="s">
        <v>234</v>
      </c>
      <c r="D52" s="158" t="s">
        <v>213</v>
      </c>
      <c r="E52" s="158" t="s">
        <v>242</v>
      </c>
      <c r="F52" s="158" t="s">
        <v>243</v>
      </c>
      <c r="G52" s="159">
        <v>1</v>
      </c>
      <c r="H52" s="159">
        <v>212</v>
      </c>
      <c r="I52" s="159">
        <v>297</v>
      </c>
      <c r="J52" s="159">
        <v>325</v>
      </c>
      <c r="K52" s="159">
        <v>340</v>
      </c>
      <c r="L52" s="159">
        <v>402</v>
      </c>
      <c r="M52" s="159">
        <v>391</v>
      </c>
      <c r="N52" s="159">
        <v>422</v>
      </c>
      <c r="O52" s="159">
        <v>468</v>
      </c>
      <c r="P52" s="160">
        <v>496</v>
      </c>
      <c r="Q52" s="160">
        <v>566</v>
      </c>
      <c r="R52" s="189">
        <v>646</v>
      </c>
    </row>
    <row r="53" spans="1:18" ht="14.25">
      <c r="A53" s="158" t="s">
        <v>241</v>
      </c>
      <c r="B53" s="161" t="s">
        <v>59</v>
      </c>
      <c r="C53" s="158" t="s">
        <v>236</v>
      </c>
      <c r="D53" s="158" t="s">
        <v>213</v>
      </c>
      <c r="E53" s="158" t="s">
        <v>242</v>
      </c>
      <c r="F53" s="158" t="s">
        <v>243</v>
      </c>
      <c r="G53" s="159">
        <v>1</v>
      </c>
      <c r="H53" s="159">
        <v>1</v>
      </c>
      <c r="I53" s="159">
        <v>0</v>
      </c>
      <c r="J53" s="159">
        <v>0</v>
      </c>
      <c r="K53" s="159">
        <v>0</v>
      </c>
      <c r="L53" s="159">
        <v>0</v>
      </c>
      <c r="M53" s="159">
        <v>0</v>
      </c>
      <c r="N53" s="159">
        <v>0</v>
      </c>
      <c r="O53" s="159">
        <v>0</v>
      </c>
      <c r="P53" s="160">
        <v>0</v>
      </c>
      <c r="Q53" s="160">
        <v>0</v>
      </c>
      <c r="R53" s="189">
        <v>0</v>
      </c>
    </row>
    <row r="54" spans="1:18" ht="14.25">
      <c r="A54" s="158" t="s">
        <v>241</v>
      </c>
      <c r="B54" s="161" t="s">
        <v>59</v>
      </c>
      <c r="C54" s="158" t="s">
        <v>228</v>
      </c>
      <c r="D54" s="158" t="s">
        <v>213</v>
      </c>
      <c r="E54" s="158" t="s">
        <v>242</v>
      </c>
      <c r="F54" s="158" t="s">
        <v>243</v>
      </c>
      <c r="G54" s="159">
        <v>1</v>
      </c>
      <c r="H54" s="159">
        <v>0</v>
      </c>
      <c r="I54" s="159">
        <v>0</v>
      </c>
      <c r="J54" s="159">
        <v>1</v>
      </c>
      <c r="K54" s="159">
        <v>3</v>
      </c>
      <c r="L54" s="159">
        <v>1</v>
      </c>
      <c r="M54" s="159">
        <v>3</v>
      </c>
      <c r="N54" s="159">
        <v>0</v>
      </c>
      <c r="O54" s="159">
        <v>0</v>
      </c>
      <c r="P54" s="160">
        <v>0</v>
      </c>
      <c r="Q54" s="160">
        <v>0</v>
      </c>
      <c r="R54" s="189">
        <v>0</v>
      </c>
    </row>
    <row r="55" spans="1:18" ht="14.25">
      <c r="A55" s="158" t="s">
        <v>241</v>
      </c>
      <c r="B55" s="161" t="s">
        <v>59</v>
      </c>
      <c r="C55" s="158" t="s">
        <v>213</v>
      </c>
      <c r="D55" s="158" t="s">
        <v>213</v>
      </c>
      <c r="E55" s="158" t="s">
        <v>242</v>
      </c>
      <c r="F55" s="158" t="s">
        <v>243</v>
      </c>
      <c r="G55" s="159">
        <v>1</v>
      </c>
      <c r="H55" s="159">
        <v>2237</v>
      </c>
      <c r="I55" s="159">
        <v>2566</v>
      </c>
      <c r="J55" s="159">
        <v>2760</v>
      </c>
      <c r="K55" s="159">
        <v>2936</v>
      </c>
      <c r="L55" s="159">
        <v>2899</v>
      </c>
      <c r="M55" s="159">
        <v>2696</v>
      </c>
      <c r="N55" s="159">
        <v>2905</v>
      </c>
      <c r="O55" s="159">
        <v>3348</v>
      </c>
      <c r="P55" s="160">
        <v>3495</v>
      </c>
      <c r="Q55" s="160">
        <v>3804</v>
      </c>
      <c r="R55" s="189">
        <v>4173</v>
      </c>
    </row>
    <row r="56" spans="1:18" ht="14.25">
      <c r="A56" s="158" t="s">
        <v>244</v>
      </c>
      <c r="B56" s="158" t="s">
        <v>91</v>
      </c>
      <c r="C56" s="158" t="s">
        <v>231</v>
      </c>
      <c r="D56" s="158" t="s">
        <v>215</v>
      </c>
      <c r="E56" s="158" t="s">
        <v>242</v>
      </c>
      <c r="F56" s="158" t="s">
        <v>243</v>
      </c>
      <c r="G56" s="159">
        <v>1</v>
      </c>
      <c r="H56" s="159">
        <v>34</v>
      </c>
      <c r="I56" s="159">
        <v>32</v>
      </c>
      <c r="J56" s="159">
        <v>34</v>
      </c>
      <c r="K56" s="159">
        <v>29</v>
      </c>
      <c r="L56" s="159">
        <v>30</v>
      </c>
      <c r="M56" s="159">
        <v>29</v>
      </c>
      <c r="N56" s="159">
        <v>43</v>
      </c>
      <c r="O56" s="159">
        <v>34</v>
      </c>
      <c r="P56" s="160">
        <v>33</v>
      </c>
      <c r="Q56" s="160">
        <v>24</v>
      </c>
      <c r="R56" s="189">
        <v>21</v>
      </c>
    </row>
    <row r="57" spans="1:18" ht="14.25">
      <c r="A57" s="158" t="s">
        <v>244</v>
      </c>
      <c r="B57" s="158" t="s">
        <v>91</v>
      </c>
      <c r="C57" s="158" t="s">
        <v>232</v>
      </c>
      <c r="D57" s="158" t="s">
        <v>215</v>
      </c>
      <c r="E57" s="158" t="s">
        <v>242</v>
      </c>
      <c r="F57" s="158" t="s">
        <v>243</v>
      </c>
      <c r="G57" s="159">
        <v>1</v>
      </c>
      <c r="H57" s="159">
        <v>0</v>
      </c>
      <c r="I57" s="159">
        <v>0</v>
      </c>
      <c r="J57" s="159">
        <v>0</v>
      </c>
      <c r="K57" s="159">
        <v>0</v>
      </c>
      <c r="L57" s="159">
        <v>0</v>
      </c>
      <c r="M57" s="159">
        <v>0</v>
      </c>
      <c r="N57" s="159">
        <v>0</v>
      </c>
      <c r="O57" s="159">
        <v>0</v>
      </c>
      <c r="P57" s="160">
        <v>0</v>
      </c>
      <c r="Q57" s="160">
        <v>0</v>
      </c>
      <c r="R57" s="189">
        <v>0</v>
      </c>
    </row>
    <row r="58" spans="1:18" ht="14.25">
      <c r="A58" s="158" t="s">
        <v>244</v>
      </c>
      <c r="B58" s="158" t="s">
        <v>91</v>
      </c>
      <c r="C58" s="158" t="s">
        <v>234</v>
      </c>
      <c r="D58" s="158" t="s">
        <v>215</v>
      </c>
      <c r="E58" s="158" t="s">
        <v>242</v>
      </c>
      <c r="F58" s="158" t="s">
        <v>243</v>
      </c>
      <c r="G58" s="159">
        <v>1</v>
      </c>
      <c r="H58" s="159">
        <v>0</v>
      </c>
      <c r="I58" s="159">
        <v>0</v>
      </c>
      <c r="J58" s="159">
        <v>0</v>
      </c>
      <c r="K58" s="159">
        <v>0</v>
      </c>
      <c r="L58" s="159">
        <v>0</v>
      </c>
      <c r="M58" s="159">
        <v>0</v>
      </c>
      <c r="N58" s="159">
        <v>0</v>
      </c>
      <c r="O58" s="159">
        <v>0</v>
      </c>
      <c r="P58" s="160">
        <v>0</v>
      </c>
      <c r="Q58" s="160">
        <v>0</v>
      </c>
      <c r="R58" s="189">
        <v>0</v>
      </c>
    </row>
    <row r="59" spans="1:18" ht="14.25">
      <c r="A59" s="158" t="s">
        <v>244</v>
      </c>
      <c r="B59" s="158" t="s">
        <v>91</v>
      </c>
      <c r="C59" s="158" t="s">
        <v>236</v>
      </c>
      <c r="D59" s="158" t="s">
        <v>215</v>
      </c>
      <c r="E59" s="158" t="s">
        <v>242</v>
      </c>
      <c r="F59" s="158" t="s">
        <v>243</v>
      </c>
      <c r="G59" s="159">
        <v>1</v>
      </c>
      <c r="H59" s="159">
        <v>0</v>
      </c>
      <c r="I59" s="159">
        <v>0</v>
      </c>
      <c r="J59" s="159">
        <v>0</v>
      </c>
      <c r="K59" s="159">
        <v>0</v>
      </c>
      <c r="L59" s="159">
        <v>0</v>
      </c>
      <c r="M59" s="159">
        <v>0</v>
      </c>
      <c r="N59" s="159">
        <v>0</v>
      </c>
      <c r="O59" s="159">
        <v>0</v>
      </c>
      <c r="P59" s="160">
        <v>0</v>
      </c>
      <c r="Q59" s="160">
        <v>0</v>
      </c>
      <c r="R59" s="189">
        <v>0</v>
      </c>
    </row>
    <row r="60" spans="1:18" ht="14.25">
      <c r="A60" s="158" t="s">
        <v>244</v>
      </c>
      <c r="B60" s="158" t="s">
        <v>91</v>
      </c>
      <c r="C60" s="158" t="s">
        <v>228</v>
      </c>
      <c r="D60" s="158" t="s">
        <v>215</v>
      </c>
      <c r="E60" s="158" t="s">
        <v>242</v>
      </c>
      <c r="F60" s="158" t="s">
        <v>243</v>
      </c>
      <c r="G60" s="159">
        <v>1</v>
      </c>
      <c r="H60" s="159">
        <v>0</v>
      </c>
      <c r="I60" s="159">
        <v>0</v>
      </c>
      <c r="J60" s="159">
        <v>0</v>
      </c>
      <c r="K60" s="159">
        <v>0</v>
      </c>
      <c r="L60" s="159">
        <v>0</v>
      </c>
      <c r="M60" s="159">
        <v>0</v>
      </c>
      <c r="N60" s="159">
        <v>0</v>
      </c>
      <c r="O60" s="159">
        <v>0</v>
      </c>
      <c r="P60" s="160">
        <v>0</v>
      </c>
      <c r="Q60" s="160">
        <v>0</v>
      </c>
      <c r="R60" s="189">
        <v>0</v>
      </c>
    </row>
    <row r="61" spans="1:18" ht="14.25">
      <c r="A61" s="158" t="s">
        <v>244</v>
      </c>
      <c r="B61" s="158" t="s">
        <v>91</v>
      </c>
      <c r="C61" s="158" t="s">
        <v>213</v>
      </c>
      <c r="D61" s="158" t="s">
        <v>215</v>
      </c>
      <c r="E61" s="158" t="s">
        <v>242</v>
      </c>
      <c r="F61" s="158" t="s">
        <v>243</v>
      </c>
      <c r="G61" s="159">
        <v>1</v>
      </c>
      <c r="H61" s="159">
        <v>34</v>
      </c>
      <c r="I61" s="159">
        <v>32</v>
      </c>
      <c r="J61" s="159">
        <v>34</v>
      </c>
      <c r="K61" s="159">
        <v>29</v>
      </c>
      <c r="L61" s="159">
        <v>30</v>
      </c>
      <c r="M61" s="159">
        <v>29</v>
      </c>
      <c r="N61" s="159">
        <v>43</v>
      </c>
      <c r="O61" s="159">
        <v>34</v>
      </c>
      <c r="P61" s="160">
        <v>33</v>
      </c>
      <c r="Q61" s="160">
        <v>24</v>
      </c>
      <c r="R61" s="189">
        <v>21</v>
      </c>
    </row>
    <row r="62" spans="1:18" ht="14.25">
      <c r="A62" s="158" t="s">
        <v>244</v>
      </c>
      <c r="B62" s="158" t="s">
        <v>91</v>
      </c>
      <c r="C62" s="158" t="s">
        <v>231</v>
      </c>
      <c r="D62" s="158" t="s">
        <v>217</v>
      </c>
      <c r="E62" s="158" t="s">
        <v>242</v>
      </c>
      <c r="F62" s="158" t="s">
        <v>243</v>
      </c>
      <c r="G62" s="159">
        <v>1</v>
      </c>
      <c r="H62" s="159">
        <v>0</v>
      </c>
      <c r="I62" s="159">
        <v>0</v>
      </c>
      <c r="J62" s="159">
        <v>0</v>
      </c>
      <c r="K62" s="159">
        <v>0</v>
      </c>
      <c r="L62" s="159">
        <v>0</v>
      </c>
      <c r="M62" s="159">
        <v>0</v>
      </c>
      <c r="N62" s="159">
        <v>0</v>
      </c>
      <c r="O62" s="159">
        <v>0</v>
      </c>
      <c r="P62" s="160">
        <v>0</v>
      </c>
      <c r="Q62" s="160">
        <v>0</v>
      </c>
      <c r="R62" s="189">
        <v>0</v>
      </c>
    </row>
    <row r="63" spans="1:18" ht="14.25">
      <c r="A63" s="158" t="s">
        <v>244</v>
      </c>
      <c r="B63" s="158" t="s">
        <v>91</v>
      </c>
      <c r="C63" s="158" t="s">
        <v>232</v>
      </c>
      <c r="D63" s="158" t="s">
        <v>217</v>
      </c>
      <c r="E63" s="158" t="s">
        <v>242</v>
      </c>
      <c r="F63" s="158" t="s">
        <v>243</v>
      </c>
      <c r="G63" s="159">
        <v>1</v>
      </c>
      <c r="H63" s="159">
        <v>0</v>
      </c>
      <c r="I63" s="159">
        <v>0</v>
      </c>
      <c r="J63" s="159">
        <v>0</v>
      </c>
      <c r="K63" s="159">
        <v>0</v>
      </c>
      <c r="L63" s="159">
        <v>0</v>
      </c>
      <c r="M63" s="159">
        <v>0</v>
      </c>
      <c r="N63" s="159">
        <v>0</v>
      </c>
      <c r="O63" s="159">
        <v>0</v>
      </c>
      <c r="P63" s="160">
        <v>0</v>
      </c>
      <c r="Q63" s="160">
        <v>0</v>
      </c>
      <c r="R63" s="189">
        <v>0</v>
      </c>
    </row>
    <row r="64" spans="1:18" ht="14.25">
      <c r="A64" s="158" t="s">
        <v>244</v>
      </c>
      <c r="B64" s="158" t="s">
        <v>91</v>
      </c>
      <c r="C64" s="158" t="s">
        <v>234</v>
      </c>
      <c r="D64" s="158" t="s">
        <v>217</v>
      </c>
      <c r="E64" s="158" t="s">
        <v>242</v>
      </c>
      <c r="F64" s="158" t="s">
        <v>243</v>
      </c>
      <c r="G64" s="159">
        <v>1</v>
      </c>
      <c r="H64" s="159">
        <v>0</v>
      </c>
      <c r="I64" s="159">
        <v>0</v>
      </c>
      <c r="J64" s="159">
        <v>0</v>
      </c>
      <c r="K64" s="159">
        <v>0</v>
      </c>
      <c r="L64" s="159">
        <v>0</v>
      </c>
      <c r="M64" s="159">
        <v>0</v>
      </c>
      <c r="N64" s="159">
        <v>0</v>
      </c>
      <c r="O64" s="159">
        <v>0</v>
      </c>
      <c r="P64" s="160">
        <v>0</v>
      </c>
      <c r="Q64" s="160">
        <v>0</v>
      </c>
      <c r="R64" s="189">
        <v>0</v>
      </c>
    </row>
    <row r="65" spans="1:18" ht="14.25">
      <c r="A65" s="158" t="s">
        <v>244</v>
      </c>
      <c r="B65" s="158" t="s">
        <v>91</v>
      </c>
      <c r="C65" s="158" t="s">
        <v>236</v>
      </c>
      <c r="D65" s="158" t="s">
        <v>217</v>
      </c>
      <c r="E65" s="158" t="s">
        <v>242</v>
      </c>
      <c r="F65" s="158" t="s">
        <v>243</v>
      </c>
      <c r="G65" s="159">
        <v>1</v>
      </c>
      <c r="H65" s="159">
        <v>0</v>
      </c>
      <c r="I65" s="159">
        <v>0</v>
      </c>
      <c r="J65" s="159">
        <v>0</v>
      </c>
      <c r="K65" s="159">
        <v>0</v>
      </c>
      <c r="L65" s="159">
        <v>0</v>
      </c>
      <c r="M65" s="159">
        <v>0</v>
      </c>
      <c r="N65" s="159">
        <v>0</v>
      </c>
      <c r="O65" s="159">
        <v>0</v>
      </c>
      <c r="P65" s="160">
        <v>0</v>
      </c>
      <c r="Q65" s="160">
        <v>0</v>
      </c>
      <c r="R65" s="189">
        <v>0</v>
      </c>
    </row>
    <row r="66" spans="1:18" ht="14.25">
      <c r="A66" s="158" t="s">
        <v>244</v>
      </c>
      <c r="B66" s="158" t="s">
        <v>91</v>
      </c>
      <c r="C66" s="158" t="s">
        <v>228</v>
      </c>
      <c r="D66" s="158" t="s">
        <v>217</v>
      </c>
      <c r="E66" s="158" t="s">
        <v>242</v>
      </c>
      <c r="F66" s="158" t="s">
        <v>243</v>
      </c>
      <c r="G66" s="159">
        <v>1</v>
      </c>
      <c r="H66" s="159">
        <v>0</v>
      </c>
      <c r="I66" s="159">
        <v>0</v>
      </c>
      <c r="J66" s="159">
        <v>0</v>
      </c>
      <c r="K66" s="159">
        <v>0</v>
      </c>
      <c r="L66" s="159">
        <v>0</v>
      </c>
      <c r="M66" s="159">
        <v>0</v>
      </c>
      <c r="N66" s="159">
        <v>0</v>
      </c>
      <c r="O66" s="159">
        <v>0</v>
      </c>
      <c r="P66" s="160">
        <v>0</v>
      </c>
      <c r="Q66" s="160">
        <v>0</v>
      </c>
      <c r="R66" s="189">
        <v>0</v>
      </c>
    </row>
    <row r="67" spans="1:18" ht="14.25">
      <c r="A67" s="158" t="s">
        <v>244</v>
      </c>
      <c r="B67" s="158" t="s">
        <v>91</v>
      </c>
      <c r="C67" s="158" t="s">
        <v>213</v>
      </c>
      <c r="D67" s="158" t="s">
        <v>217</v>
      </c>
      <c r="E67" s="158" t="s">
        <v>242</v>
      </c>
      <c r="F67" s="158" t="s">
        <v>243</v>
      </c>
      <c r="G67" s="159">
        <v>1</v>
      </c>
      <c r="H67" s="159">
        <v>0</v>
      </c>
      <c r="I67" s="159">
        <v>0</v>
      </c>
      <c r="J67" s="159">
        <v>0</v>
      </c>
      <c r="K67" s="159">
        <v>0</v>
      </c>
      <c r="L67" s="159">
        <v>0</v>
      </c>
      <c r="M67" s="159">
        <v>0</v>
      </c>
      <c r="N67" s="159">
        <v>0</v>
      </c>
      <c r="O67" s="159">
        <v>0</v>
      </c>
      <c r="P67" s="160">
        <v>0</v>
      </c>
      <c r="Q67" s="160">
        <v>0</v>
      </c>
      <c r="R67" s="189">
        <v>0</v>
      </c>
    </row>
    <row r="68" spans="1:18" ht="14.25">
      <c r="A68" s="158" t="s">
        <v>244</v>
      </c>
      <c r="B68" s="158" t="s">
        <v>91</v>
      </c>
      <c r="C68" s="158" t="s">
        <v>231</v>
      </c>
      <c r="D68" s="158" t="s">
        <v>219</v>
      </c>
      <c r="E68" s="158" t="s">
        <v>242</v>
      </c>
      <c r="F68" s="158" t="s">
        <v>243</v>
      </c>
      <c r="G68" s="159">
        <v>1</v>
      </c>
      <c r="H68" s="159">
        <v>0</v>
      </c>
      <c r="I68" s="159">
        <v>1</v>
      </c>
      <c r="J68" s="159">
        <v>1</v>
      </c>
      <c r="K68" s="159">
        <v>1</v>
      </c>
      <c r="L68" s="159">
        <v>1</v>
      </c>
      <c r="M68" s="159">
        <v>0</v>
      </c>
      <c r="N68" s="159">
        <v>0</v>
      </c>
      <c r="O68" s="159">
        <v>0</v>
      </c>
      <c r="P68" s="160">
        <v>0</v>
      </c>
      <c r="Q68" s="160">
        <v>0</v>
      </c>
      <c r="R68" s="189">
        <v>0</v>
      </c>
    </row>
    <row r="69" spans="1:18" ht="14.25">
      <c r="A69" s="158" t="s">
        <v>244</v>
      </c>
      <c r="B69" s="158" t="s">
        <v>91</v>
      </c>
      <c r="C69" s="158" t="s">
        <v>232</v>
      </c>
      <c r="D69" s="158" t="s">
        <v>219</v>
      </c>
      <c r="E69" s="158" t="s">
        <v>242</v>
      </c>
      <c r="F69" s="158" t="s">
        <v>243</v>
      </c>
      <c r="G69" s="159">
        <v>1</v>
      </c>
      <c r="H69" s="159">
        <v>0</v>
      </c>
      <c r="I69" s="159">
        <v>0</v>
      </c>
      <c r="J69" s="159">
        <v>0</v>
      </c>
      <c r="K69" s="159">
        <v>0</v>
      </c>
      <c r="L69" s="159">
        <v>0</v>
      </c>
      <c r="M69" s="159">
        <v>0</v>
      </c>
      <c r="N69" s="159">
        <v>0</v>
      </c>
      <c r="O69" s="159">
        <v>0</v>
      </c>
      <c r="P69" s="160">
        <v>0</v>
      </c>
      <c r="Q69" s="160">
        <v>0</v>
      </c>
      <c r="R69" s="189">
        <v>0</v>
      </c>
    </row>
    <row r="70" spans="1:18" ht="14.25">
      <c r="A70" s="158" t="s">
        <v>244</v>
      </c>
      <c r="B70" s="158" t="s">
        <v>91</v>
      </c>
      <c r="C70" s="158" t="s">
        <v>234</v>
      </c>
      <c r="D70" s="158" t="s">
        <v>219</v>
      </c>
      <c r="E70" s="158" t="s">
        <v>242</v>
      </c>
      <c r="F70" s="158" t="s">
        <v>243</v>
      </c>
      <c r="G70" s="159">
        <v>1</v>
      </c>
      <c r="H70" s="159">
        <v>0</v>
      </c>
      <c r="I70" s="159">
        <v>0</v>
      </c>
      <c r="J70" s="159">
        <v>0</v>
      </c>
      <c r="K70" s="159">
        <v>0</v>
      </c>
      <c r="L70" s="159">
        <v>0</v>
      </c>
      <c r="M70" s="159">
        <v>0</v>
      </c>
      <c r="N70" s="159">
        <v>0</v>
      </c>
      <c r="O70" s="159">
        <v>0</v>
      </c>
      <c r="P70" s="160">
        <v>0</v>
      </c>
      <c r="Q70" s="160">
        <v>0</v>
      </c>
      <c r="R70" s="189">
        <v>0</v>
      </c>
    </row>
    <row r="71" spans="1:18" ht="14.25">
      <c r="A71" s="158" t="s">
        <v>244</v>
      </c>
      <c r="B71" s="158" t="s">
        <v>91</v>
      </c>
      <c r="C71" s="158" t="s">
        <v>236</v>
      </c>
      <c r="D71" s="158" t="s">
        <v>219</v>
      </c>
      <c r="E71" s="158" t="s">
        <v>242</v>
      </c>
      <c r="F71" s="158" t="s">
        <v>243</v>
      </c>
      <c r="G71" s="159">
        <v>1</v>
      </c>
      <c r="H71" s="159">
        <v>0</v>
      </c>
      <c r="I71" s="159">
        <v>0</v>
      </c>
      <c r="J71" s="159">
        <v>0</v>
      </c>
      <c r="K71" s="159">
        <v>0</v>
      </c>
      <c r="L71" s="159">
        <v>0</v>
      </c>
      <c r="M71" s="159">
        <v>0</v>
      </c>
      <c r="N71" s="159">
        <v>0</v>
      </c>
      <c r="O71" s="159">
        <v>0</v>
      </c>
      <c r="P71" s="160">
        <v>0</v>
      </c>
      <c r="Q71" s="160">
        <v>0</v>
      </c>
      <c r="R71" s="189">
        <v>0</v>
      </c>
    </row>
    <row r="72" spans="1:18" ht="14.25">
      <c r="A72" s="158" t="s">
        <v>244</v>
      </c>
      <c r="B72" s="158" t="s">
        <v>91</v>
      </c>
      <c r="C72" s="158" t="s">
        <v>228</v>
      </c>
      <c r="D72" s="158" t="s">
        <v>219</v>
      </c>
      <c r="E72" s="158" t="s">
        <v>242</v>
      </c>
      <c r="F72" s="158" t="s">
        <v>243</v>
      </c>
      <c r="G72" s="159">
        <v>1</v>
      </c>
      <c r="H72" s="159">
        <v>0</v>
      </c>
      <c r="I72" s="159">
        <v>0</v>
      </c>
      <c r="J72" s="159">
        <v>0</v>
      </c>
      <c r="K72" s="159">
        <v>0</v>
      </c>
      <c r="L72" s="159">
        <v>0</v>
      </c>
      <c r="M72" s="159">
        <v>0</v>
      </c>
      <c r="N72" s="159">
        <v>0</v>
      </c>
      <c r="O72" s="159">
        <v>0</v>
      </c>
      <c r="P72" s="160">
        <v>0</v>
      </c>
      <c r="Q72" s="160">
        <v>0</v>
      </c>
      <c r="R72" s="189">
        <v>0</v>
      </c>
    </row>
    <row r="73" spans="1:18" ht="14.25">
      <c r="A73" s="158" t="s">
        <v>244</v>
      </c>
      <c r="B73" s="158" t="s">
        <v>91</v>
      </c>
      <c r="C73" s="158" t="s">
        <v>213</v>
      </c>
      <c r="D73" s="158" t="s">
        <v>219</v>
      </c>
      <c r="E73" s="158" t="s">
        <v>242</v>
      </c>
      <c r="F73" s="158" t="s">
        <v>243</v>
      </c>
      <c r="G73" s="159">
        <v>1</v>
      </c>
      <c r="H73" s="159">
        <v>0</v>
      </c>
      <c r="I73" s="159">
        <v>1</v>
      </c>
      <c r="J73" s="159">
        <v>1</v>
      </c>
      <c r="K73" s="159">
        <v>1</v>
      </c>
      <c r="L73" s="159">
        <v>1</v>
      </c>
      <c r="M73" s="159">
        <v>0</v>
      </c>
      <c r="N73" s="159">
        <v>0</v>
      </c>
      <c r="O73" s="159">
        <v>0</v>
      </c>
      <c r="P73" s="160">
        <v>0</v>
      </c>
      <c r="Q73" s="160">
        <v>0</v>
      </c>
      <c r="R73" s="189">
        <v>0</v>
      </c>
    </row>
    <row r="74" spans="1:18" ht="14.25">
      <c r="A74" s="158" t="s">
        <v>244</v>
      </c>
      <c r="B74" s="158" t="s">
        <v>91</v>
      </c>
      <c r="C74" s="158" t="s">
        <v>231</v>
      </c>
      <c r="D74" s="158" t="s">
        <v>221</v>
      </c>
      <c r="E74" s="158" t="s">
        <v>242</v>
      </c>
      <c r="F74" s="158" t="s">
        <v>243</v>
      </c>
      <c r="G74" s="159">
        <v>1</v>
      </c>
      <c r="H74" s="159">
        <v>13</v>
      </c>
      <c r="I74" s="159">
        <v>11</v>
      </c>
      <c r="J74" s="159">
        <v>6</v>
      </c>
      <c r="K74" s="159">
        <v>0</v>
      </c>
      <c r="L74" s="159">
        <v>0</v>
      </c>
      <c r="M74" s="159">
        <v>0</v>
      </c>
      <c r="N74" s="159">
        <v>0</v>
      </c>
      <c r="O74" s="159">
        <v>0</v>
      </c>
      <c r="P74" s="160">
        <v>0</v>
      </c>
      <c r="Q74" s="160">
        <v>0</v>
      </c>
      <c r="R74" s="189">
        <v>0</v>
      </c>
    </row>
    <row r="75" spans="1:18" ht="14.25">
      <c r="A75" s="158" t="s">
        <v>244</v>
      </c>
      <c r="B75" s="158" t="s">
        <v>91</v>
      </c>
      <c r="C75" s="158" t="s">
        <v>232</v>
      </c>
      <c r="D75" s="158" t="s">
        <v>221</v>
      </c>
      <c r="E75" s="158" t="s">
        <v>242</v>
      </c>
      <c r="F75" s="158" t="s">
        <v>243</v>
      </c>
      <c r="G75" s="159">
        <v>1</v>
      </c>
      <c r="H75" s="159">
        <v>0</v>
      </c>
      <c r="I75" s="159">
        <v>0</v>
      </c>
      <c r="J75" s="159">
        <v>0</v>
      </c>
      <c r="K75" s="159">
        <v>0</v>
      </c>
      <c r="L75" s="159">
        <v>0</v>
      </c>
      <c r="M75" s="159">
        <v>0</v>
      </c>
      <c r="N75" s="159">
        <v>0</v>
      </c>
      <c r="O75" s="159">
        <v>0</v>
      </c>
      <c r="P75" s="160">
        <v>0</v>
      </c>
      <c r="Q75" s="160">
        <v>0</v>
      </c>
      <c r="R75" s="189">
        <v>0</v>
      </c>
    </row>
    <row r="76" spans="1:18" ht="14.25">
      <c r="A76" s="158" t="s">
        <v>244</v>
      </c>
      <c r="B76" s="158" t="s">
        <v>91</v>
      </c>
      <c r="C76" s="158" t="s">
        <v>234</v>
      </c>
      <c r="D76" s="158" t="s">
        <v>221</v>
      </c>
      <c r="E76" s="158" t="s">
        <v>242</v>
      </c>
      <c r="F76" s="158" t="s">
        <v>243</v>
      </c>
      <c r="G76" s="159">
        <v>1</v>
      </c>
      <c r="H76" s="159">
        <v>0</v>
      </c>
      <c r="I76" s="159">
        <v>2</v>
      </c>
      <c r="J76" s="159">
        <v>2</v>
      </c>
      <c r="K76" s="159">
        <v>0</v>
      </c>
      <c r="L76" s="159">
        <v>0</v>
      </c>
      <c r="M76" s="159">
        <v>0</v>
      </c>
      <c r="N76" s="159">
        <v>0</v>
      </c>
      <c r="O76" s="159">
        <v>0</v>
      </c>
      <c r="P76" s="160">
        <v>0</v>
      </c>
      <c r="Q76" s="160">
        <v>0</v>
      </c>
      <c r="R76" s="189">
        <v>0</v>
      </c>
    </row>
    <row r="77" spans="1:18" ht="14.25">
      <c r="A77" s="158" t="s">
        <v>244</v>
      </c>
      <c r="B77" s="158" t="s">
        <v>91</v>
      </c>
      <c r="C77" s="158" t="s">
        <v>236</v>
      </c>
      <c r="D77" s="158" t="s">
        <v>221</v>
      </c>
      <c r="E77" s="158" t="s">
        <v>242</v>
      </c>
      <c r="F77" s="158" t="s">
        <v>243</v>
      </c>
      <c r="G77" s="159">
        <v>1</v>
      </c>
      <c r="H77" s="159">
        <v>0</v>
      </c>
      <c r="I77" s="159">
        <v>0</v>
      </c>
      <c r="J77" s="159">
        <v>0</v>
      </c>
      <c r="K77" s="159">
        <v>0</v>
      </c>
      <c r="L77" s="159">
        <v>0</v>
      </c>
      <c r="M77" s="159">
        <v>0</v>
      </c>
      <c r="N77" s="159">
        <v>0</v>
      </c>
      <c r="O77" s="159">
        <v>0</v>
      </c>
      <c r="P77" s="160">
        <v>0</v>
      </c>
      <c r="Q77" s="160">
        <v>0</v>
      </c>
      <c r="R77" s="189">
        <v>0</v>
      </c>
    </row>
    <row r="78" spans="1:18" ht="14.25">
      <c r="A78" s="158" t="s">
        <v>244</v>
      </c>
      <c r="B78" s="158" t="s">
        <v>91</v>
      </c>
      <c r="C78" s="158" t="s">
        <v>228</v>
      </c>
      <c r="D78" s="158" t="s">
        <v>221</v>
      </c>
      <c r="E78" s="158" t="s">
        <v>242</v>
      </c>
      <c r="F78" s="158" t="s">
        <v>243</v>
      </c>
      <c r="G78" s="159">
        <v>1</v>
      </c>
      <c r="H78" s="159">
        <v>0</v>
      </c>
      <c r="I78" s="159">
        <v>0</v>
      </c>
      <c r="J78" s="159">
        <v>0</v>
      </c>
      <c r="K78" s="159">
        <v>0</v>
      </c>
      <c r="L78" s="159">
        <v>0</v>
      </c>
      <c r="M78" s="159">
        <v>0</v>
      </c>
      <c r="N78" s="159">
        <v>0</v>
      </c>
      <c r="O78" s="159">
        <v>0</v>
      </c>
      <c r="P78" s="160">
        <v>0</v>
      </c>
      <c r="Q78" s="160">
        <v>0</v>
      </c>
      <c r="R78" s="189">
        <v>0</v>
      </c>
    </row>
    <row r="79" spans="1:18" ht="14.25">
      <c r="A79" s="158" t="s">
        <v>244</v>
      </c>
      <c r="B79" s="158" t="s">
        <v>91</v>
      </c>
      <c r="C79" s="158" t="s">
        <v>213</v>
      </c>
      <c r="D79" s="158" t="s">
        <v>221</v>
      </c>
      <c r="E79" s="158" t="s">
        <v>242</v>
      </c>
      <c r="F79" s="158" t="s">
        <v>243</v>
      </c>
      <c r="G79" s="159">
        <v>1</v>
      </c>
      <c r="H79" s="159">
        <v>13</v>
      </c>
      <c r="I79" s="159">
        <v>13</v>
      </c>
      <c r="J79" s="159">
        <v>8</v>
      </c>
      <c r="K79" s="159">
        <v>0</v>
      </c>
      <c r="L79" s="159">
        <v>0</v>
      </c>
      <c r="M79" s="159">
        <v>0</v>
      </c>
      <c r="N79" s="159">
        <v>0</v>
      </c>
      <c r="O79" s="159">
        <v>0</v>
      </c>
      <c r="P79" s="160">
        <v>0</v>
      </c>
      <c r="Q79" s="160">
        <v>0</v>
      </c>
      <c r="R79" s="189">
        <v>0</v>
      </c>
    </row>
    <row r="80" spans="1:18" ht="14.25">
      <c r="A80" s="158" t="s">
        <v>244</v>
      </c>
      <c r="B80" s="158" t="s">
        <v>91</v>
      </c>
      <c r="C80" s="158" t="s">
        <v>231</v>
      </c>
      <c r="D80" s="158" t="s">
        <v>223</v>
      </c>
      <c r="E80" s="158" t="s">
        <v>242</v>
      </c>
      <c r="F80" s="158" t="s">
        <v>243</v>
      </c>
      <c r="G80" s="159">
        <v>1</v>
      </c>
      <c r="H80" s="159">
        <v>16</v>
      </c>
      <c r="I80" s="159">
        <v>22</v>
      </c>
      <c r="J80" s="159">
        <v>23</v>
      </c>
      <c r="K80" s="159">
        <v>25</v>
      </c>
      <c r="L80" s="159">
        <v>27</v>
      </c>
      <c r="M80" s="159">
        <v>52</v>
      </c>
      <c r="N80" s="159">
        <v>47</v>
      </c>
      <c r="O80" s="159">
        <v>54</v>
      </c>
      <c r="P80" s="160">
        <v>46</v>
      </c>
      <c r="Q80" s="160">
        <v>31</v>
      </c>
      <c r="R80" s="189">
        <v>27</v>
      </c>
    </row>
    <row r="81" spans="1:18" ht="14.25">
      <c r="A81" s="158" t="s">
        <v>244</v>
      </c>
      <c r="B81" s="158" t="s">
        <v>91</v>
      </c>
      <c r="C81" s="158" t="s">
        <v>232</v>
      </c>
      <c r="D81" s="158" t="s">
        <v>223</v>
      </c>
      <c r="E81" s="158" t="s">
        <v>242</v>
      </c>
      <c r="F81" s="158" t="s">
        <v>243</v>
      </c>
      <c r="G81" s="159">
        <v>1</v>
      </c>
      <c r="H81" s="159">
        <v>0</v>
      </c>
      <c r="I81" s="159">
        <v>0</v>
      </c>
      <c r="J81" s="159">
        <v>0</v>
      </c>
      <c r="K81" s="159">
        <v>0</v>
      </c>
      <c r="L81" s="159">
        <v>0</v>
      </c>
      <c r="M81" s="159">
        <v>0</v>
      </c>
      <c r="N81" s="159">
        <v>0</v>
      </c>
      <c r="O81" s="159">
        <v>0</v>
      </c>
      <c r="P81" s="160">
        <v>0</v>
      </c>
      <c r="Q81" s="160">
        <v>0</v>
      </c>
      <c r="R81" s="189">
        <v>0</v>
      </c>
    </row>
    <row r="82" spans="1:18" ht="14.25">
      <c r="A82" s="158" t="s">
        <v>244</v>
      </c>
      <c r="B82" s="158" t="s">
        <v>91</v>
      </c>
      <c r="C82" s="158" t="s">
        <v>234</v>
      </c>
      <c r="D82" s="158" t="s">
        <v>223</v>
      </c>
      <c r="E82" s="158" t="s">
        <v>242</v>
      </c>
      <c r="F82" s="158" t="s">
        <v>243</v>
      </c>
      <c r="G82" s="159">
        <v>1</v>
      </c>
      <c r="H82" s="159">
        <v>0</v>
      </c>
      <c r="I82" s="159">
        <v>0</v>
      </c>
      <c r="J82" s="159">
        <v>0</v>
      </c>
      <c r="K82" s="159">
        <v>0</v>
      </c>
      <c r="L82" s="159">
        <v>0</v>
      </c>
      <c r="M82" s="159">
        <v>0</v>
      </c>
      <c r="N82" s="159">
        <v>0</v>
      </c>
      <c r="O82" s="159">
        <v>0</v>
      </c>
      <c r="P82" s="160">
        <v>0</v>
      </c>
      <c r="Q82" s="160">
        <v>0</v>
      </c>
      <c r="R82" s="189">
        <v>0</v>
      </c>
    </row>
    <row r="83" spans="1:18" ht="14.25">
      <c r="A83" s="158" t="s">
        <v>244</v>
      </c>
      <c r="B83" s="158" t="s">
        <v>91</v>
      </c>
      <c r="C83" s="158" t="s">
        <v>236</v>
      </c>
      <c r="D83" s="158" t="s">
        <v>223</v>
      </c>
      <c r="E83" s="158" t="s">
        <v>242</v>
      </c>
      <c r="F83" s="158" t="s">
        <v>243</v>
      </c>
      <c r="G83" s="159">
        <v>1</v>
      </c>
      <c r="H83" s="159">
        <v>0</v>
      </c>
      <c r="I83" s="159">
        <v>0</v>
      </c>
      <c r="J83" s="159">
        <v>0</v>
      </c>
      <c r="K83" s="159">
        <v>0</v>
      </c>
      <c r="L83" s="159">
        <v>0</v>
      </c>
      <c r="M83" s="159">
        <v>0</v>
      </c>
      <c r="N83" s="159">
        <v>0</v>
      </c>
      <c r="O83" s="159">
        <v>0</v>
      </c>
      <c r="P83" s="160">
        <v>0</v>
      </c>
      <c r="Q83" s="160">
        <v>0</v>
      </c>
      <c r="R83" s="189">
        <v>0</v>
      </c>
    </row>
    <row r="84" spans="1:18" ht="14.25">
      <c r="A84" s="158" t="s">
        <v>244</v>
      </c>
      <c r="B84" s="158" t="s">
        <v>91</v>
      </c>
      <c r="C84" s="158" t="s">
        <v>228</v>
      </c>
      <c r="D84" s="158" t="s">
        <v>223</v>
      </c>
      <c r="E84" s="158" t="s">
        <v>242</v>
      </c>
      <c r="F84" s="158" t="s">
        <v>243</v>
      </c>
      <c r="G84" s="159">
        <v>1</v>
      </c>
      <c r="H84" s="159">
        <v>0</v>
      </c>
      <c r="I84" s="159">
        <v>0</v>
      </c>
      <c r="J84" s="159">
        <v>0</v>
      </c>
      <c r="K84" s="159">
        <v>0</v>
      </c>
      <c r="L84" s="159">
        <v>0</v>
      </c>
      <c r="M84" s="159">
        <v>0</v>
      </c>
      <c r="N84" s="159">
        <v>0</v>
      </c>
      <c r="O84" s="159">
        <v>0</v>
      </c>
      <c r="P84" s="160">
        <v>0</v>
      </c>
      <c r="Q84" s="160">
        <v>0</v>
      </c>
      <c r="R84" s="189">
        <v>0</v>
      </c>
    </row>
    <row r="85" spans="1:18" ht="14.25">
      <c r="A85" s="158" t="s">
        <v>244</v>
      </c>
      <c r="B85" s="158" t="s">
        <v>91</v>
      </c>
      <c r="C85" s="158" t="s">
        <v>213</v>
      </c>
      <c r="D85" s="158" t="s">
        <v>223</v>
      </c>
      <c r="E85" s="158" t="s">
        <v>242</v>
      </c>
      <c r="F85" s="158" t="s">
        <v>243</v>
      </c>
      <c r="G85" s="159">
        <v>1</v>
      </c>
      <c r="H85" s="159">
        <v>16</v>
      </c>
      <c r="I85" s="159">
        <v>22</v>
      </c>
      <c r="J85" s="159">
        <v>23</v>
      </c>
      <c r="K85" s="159">
        <v>25</v>
      </c>
      <c r="L85" s="159">
        <v>27</v>
      </c>
      <c r="M85" s="159">
        <v>52</v>
      </c>
      <c r="N85" s="159">
        <v>47</v>
      </c>
      <c r="O85" s="159">
        <v>54</v>
      </c>
      <c r="P85" s="160">
        <v>46</v>
      </c>
      <c r="Q85" s="160">
        <v>31</v>
      </c>
      <c r="R85" s="189">
        <v>27</v>
      </c>
    </row>
    <row r="86" spans="1:18" ht="14.25">
      <c r="A86" s="158" t="s">
        <v>244</v>
      </c>
      <c r="B86" s="158" t="s">
        <v>91</v>
      </c>
      <c r="C86" s="158" t="s">
        <v>231</v>
      </c>
      <c r="D86" s="158" t="s">
        <v>225</v>
      </c>
      <c r="E86" s="158" t="s">
        <v>242</v>
      </c>
      <c r="F86" s="158" t="s">
        <v>243</v>
      </c>
      <c r="G86" s="159">
        <v>1</v>
      </c>
      <c r="H86" s="159">
        <v>0</v>
      </c>
      <c r="I86" s="159">
        <v>0</v>
      </c>
      <c r="J86" s="159">
        <v>0</v>
      </c>
      <c r="K86" s="159">
        <v>0</v>
      </c>
      <c r="L86" s="159">
        <v>0</v>
      </c>
      <c r="M86" s="159">
        <v>0</v>
      </c>
      <c r="N86" s="159">
        <v>0</v>
      </c>
      <c r="O86" s="159">
        <v>0</v>
      </c>
      <c r="P86" s="160">
        <v>0</v>
      </c>
      <c r="Q86" s="160">
        <v>0</v>
      </c>
      <c r="R86" s="189">
        <v>0</v>
      </c>
    </row>
    <row r="87" spans="1:18" ht="14.25">
      <c r="A87" s="158" t="s">
        <v>244</v>
      </c>
      <c r="B87" s="158" t="s">
        <v>91</v>
      </c>
      <c r="C87" s="158" t="s">
        <v>232</v>
      </c>
      <c r="D87" s="158" t="s">
        <v>225</v>
      </c>
      <c r="E87" s="158" t="s">
        <v>242</v>
      </c>
      <c r="F87" s="158" t="s">
        <v>243</v>
      </c>
      <c r="G87" s="159">
        <v>1</v>
      </c>
      <c r="H87" s="159">
        <v>0</v>
      </c>
      <c r="I87" s="159">
        <v>0</v>
      </c>
      <c r="J87" s="159">
        <v>0</v>
      </c>
      <c r="K87" s="159">
        <v>0</v>
      </c>
      <c r="L87" s="159">
        <v>0</v>
      </c>
      <c r="M87" s="159">
        <v>0</v>
      </c>
      <c r="N87" s="159">
        <v>0</v>
      </c>
      <c r="O87" s="159">
        <v>0</v>
      </c>
      <c r="P87" s="160">
        <v>0</v>
      </c>
      <c r="Q87" s="160">
        <v>0</v>
      </c>
      <c r="R87" s="189">
        <v>0</v>
      </c>
    </row>
    <row r="88" spans="1:18" ht="14.25">
      <c r="A88" s="158" t="s">
        <v>244</v>
      </c>
      <c r="B88" s="158" t="s">
        <v>91</v>
      </c>
      <c r="C88" s="158" t="s">
        <v>234</v>
      </c>
      <c r="D88" s="158" t="s">
        <v>225</v>
      </c>
      <c r="E88" s="158" t="s">
        <v>242</v>
      </c>
      <c r="F88" s="158" t="s">
        <v>243</v>
      </c>
      <c r="G88" s="159">
        <v>1</v>
      </c>
      <c r="H88" s="159">
        <v>0</v>
      </c>
      <c r="I88" s="159">
        <v>0</v>
      </c>
      <c r="J88" s="159">
        <v>0</v>
      </c>
      <c r="K88" s="159">
        <v>0</v>
      </c>
      <c r="L88" s="159">
        <v>0</v>
      </c>
      <c r="M88" s="159">
        <v>0</v>
      </c>
      <c r="N88" s="159">
        <v>0</v>
      </c>
      <c r="O88" s="159">
        <v>0</v>
      </c>
      <c r="P88" s="160">
        <v>0</v>
      </c>
      <c r="Q88" s="160">
        <v>0</v>
      </c>
      <c r="R88" s="189">
        <v>0</v>
      </c>
    </row>
    <row r="89" spans="1:18" ht="14.25">
      <c r="A89" s="158" t="s">
        <v>244</v>
      </c>
      <c r="B89" s="158" t="s">
        <v>91</v>
      </c>
      <c r="C89" s="158" t="s">
        <v>236</v>
      </c>
      <c r="D89" s="158" t="s">
        <v>225</v>
      </c>
      <c r="E89" s="158" t="s">
        <v>242</v>
      </c>
      <c r="F89" s="158" t="s">
        <v>243</v>
      </c>
      <c r="G89" s="159">
        <v>1</v>
      </c>
      <c r="H89" s="159">
        <v>0</v>
      </c>
      <c r="I89" s="159">
        <v>0</v>
      </c>
      <c r="J89" s="159">
        <v>0</v>
      </c>
      <c r="K89" s="159">
        <v>0</v>
      </c>
      <c r="L89" s="159">
        <v>0</v>
      </c>
      <c r="M89" s="159">
        <v>0</v>
      </c>
      <c r="N89" s="159">
        <v>0</v>
      </c>
      <c r="O89" s="159">
        <v>0</v>
      </c>
      <c r="P89" s="160">
        <v>0</v>
      </c>
      <c r="Q89" s="160">
        <v>0</v>
      </c>
      <c r="R89" s="189">
        <v>0</v>
      </c>
    </row>
    <row r="90" spans="1:18" ht="14.25">
      <c r="A90" s="158" t="s">
        <v>244</v>
      </c>
      <c r="B90" s="158" t="s">
        <v>91</v>
      </c>
      <c r="C90" s="158" t="s">
        <v>228</v>
      </c>
      <c r="D90" s="158" t="s">
        <v>225</v>
      </c>
      <c r="E90" s="158" t="s">
        <v>242</v>
      </c>
      <c r="F90" s="158" t="s">
        <v>243</v>
      </c>
      <c r="G90" s="159">
        <v>1</v>
      </c>
      <c r="H90" s="159">
        <v>0</v>
      </c>
      <c r="I90" s="159">
        <v>0</v>
      </c>
      <c r="J90" s="159">
        <v>0</v>
      </c>
      <c r="K90" s="159">
        <v>0</v>
      </c>
      <c r="L90" s="159">
        <v>0</v>
      </c>
      <c r="M90" s="159">
        <v>0</v>
      </c>
      <c r="N90" s="159">
        <v>0</v>
      </c>
      <c r="O90" s="159">
        <v>0</v>
      </c>
      <c r="P90" s="160">
        <v>0</v>
      </c>
      <c r="Q90" s="160">
        <v>0</v>
      </c>
      <c r="R90" s="189">
        <v>0</v>
      </c>
    </row>
    <row r="91" spans="1:18" ht="14.25">
      <c r="A91" s="158" t="s">
        <v>244</v>
      </c>
      <c r="B91" s="158" t="s">
        <v>91</v>
      </c>
      <c r="C91" s="158" t="s">
        <v>213</v>
      </c>
      <c r="D91" s="158" t="s">
        <v>225</v>
      </c>
      <c r="E91" s="158" t="s">
        <v>242</v>
      </c>
      <c r="F91" s="158" t="s">
        <v>243</v>
      </c>
      <c r="G91" s="159">
        <v>1</v>
      </c>
      <c r="H91" s="159">
        <v>0</v>
      </c>
      <c r="I91" s="159">
        <v>0</v>
      </c>
      <c r="J91" s="159">
        <v>0</v>
      </c>
      <c r="K91" s="159">
        <v>0</v>
      </c>
      <c r="L91" s="159">
        <v>0</v>
      </c>
      <c r="M91" s="159">
        <v>0</v>
      </c>
      <c r="N91" s="159">
        <v>0</v>
      </c>
      <c r="O91" s="159">
        <v>0</v>
      </c>
      <c r="P91" s="160">
        <v>0</v>
      </c>
      <c r="Q91" s="160">
        <v>0</v>
      </c>
      <c r="R91" s="189">
        <v>0</v>
      </c>
    </row>
    <row r="92" spans="1:18" ht="14.25">
      <c r="A92" s="158" t="s">
        <v>244</v>
      </c>
      <c r="B92" s="158" t="s">
        <v>91</v>
      </c>
      <c r="C92" s="158" t="s">
        <v>231</v>
      </c>
      <c r="D92" s="158" t="s">
        <v>227</v>
      </c>
      <c r="E92" s="158" t="s">
        <v>242</v>
      </c>
      <c r="F92" s="158" t="s">
        <v>243</v>
      </c>
      <c r="G92" s="159">
        <v>1</v>
      </c>
      <c r="H92" s="159">
        <v>1</v>
      </c>
      <c r="I92" s="159">
        <v>1</v>
      </c>
      <c r="J92" s="159">
        <v>1</v>
      </c>
      <c r="K92" s="159">
        <v>1</v>
      </c>
      <c r="L92" s="159">
        <v>1</v>
      </c>
      <c r="M92" s="159">
        <v>0</v>
      </c>
      <c r="N92" s="159">
        <v>0</v>
      </c>
      <c r="O92" s="159">
        <v>0</v>
      </c>
      <c r="P92" s="160">
        <v>0</v>
      </c>
      <c r="Q92" s="160">
        <v>0</v>
      </c>
      <c r="R92" s="189">
        <v>0</v>
      </c>
    </row>
    <row r="93" spans="1:18" ht="14.25">
      <c r="A93" s="158" t="s">
        <v>244</v>
      </c>
      <c r="B93" s="158" t="s">
        <v>91</v>
      </c>
      <c r="C93" s="158" t="s">
        <v>232</v>
      </c>
      <c r="D93" s="158" t="s">
        <v>227</v>
      </c>
      <c r="E93" s="158" t="s">
        <v>242</v>
      </c>
      <c r="F93" s="158" t="s">
        <v>243</v>
      </c>
      <c r="G93" s="159">
        <v>1</v>
      </c>
      <c r="H93" s="159">
        <v>0</v>
      </c>
      <c r="I93" s="159">
        <v>0</v>
      </c>
      <c r="J93" s="159">
        <v>0</v>
      </c>
      <c r="K93" s="159">
        <v>0</v>
      </c>
      <c r="L93" s="159">
        <v>0</v>
      </c>
      <c r="M93" s="159">
        <v>0</v>
      </c>
      <c r="N93" s="159">
        <v>0</v>
      </c>
      <c r="O93" s="159">
        <v>0</v>
      </c>
      <c r="P93" s="160">
        <v>0</v>
      </c>
      <c r="Q93" s="160">
        <v>0</v>
      </c>
      <c r="R93" s="189">
        <v>0</v>
      </c>
    </row>
    <row r="94" spans="1:18" ht="14.25">
      <c r="A94" s="158" t="s">
        <v>244</v>
      </c>
      <c r="B94" s="158" t="s">
        <v>91</v>
      </c>
      <c r="C94" s="158" t="s">
        <v>234</v>
      </c>
      <c r="D94" s="158" t="s">
        <v>227</v>
      </c>
      <c r="E94" s="158" t="s">
        <v>242</v>
      </c>
      <c r="F94" s="158" t="s">
        <v>243</v>
      </c>
      <c r="G94" s="159">
        <v>1</v>
      </c>
      <c r="H94" s="159">
        <v>0</v>
      </c>
      <c r="I94" s="159">
        <v>0</v>
      </c>
      <c r="J94" s="159">
        <v>0</v>
      </c>
      <c r="K94" s="159">
        <v>0</v>
      </c>
      <c r="L94" s="159">
        <v>0</v>
      </c>
      <c r="M94" s="159">
        <v>0</v>
      </c>
      <c r="N94" s="159">
        <v>0</v>
      </c>
      <c r="O94" s="159">
        <v>0</v>
      </c>
      <c r="P94" s="160">
        <v>0</v>
      </c>
      <c r="Q94" s="160">
        <v>0</v>
      </c>
      <c r="R94" s="189">
        <v>0</v>
      </c>
    </row>
    <row r="95" spans="1:18" ht="14.25">
      <c r="A95" s="158" t="s">
        <v>244</v>
      </c>
      <c r="B95" s="158" t="s">
        <v>91</v>
      </c>
      <c r="C95" s="158" t="s">
        <v>236</v>
      </c>
      <c r="D95" s="158" t="s">
        <v>227</v>
      </c>
      <c r="E95" s="158" t="s">
        <v>242</v>
      </c>
      <c r="F95" s="158" t="s">
        <v>243</v>
      </c>
      <c r="G95" s="159">
        <v>1</v>
      </c>
      <c r="H95" s="159">
        <v>0</v>
      </c>
      <c r="I95" s="159">
        <v>0</v>
      </c>
      <c r="J95" s="159">
        <v>0</v>
      </c>
      <c r="K95" s="159">
        <v>0</v>
      </c>
      <c r="L95" s="159">
        <v>0</v>
      </c>
      <c r="M95" s="159">
        <v>0</v>
      </c>
      <c r="N95" s="159">
        <v>0</v>
      </c>
      <c r="O95" s="159">
        <v>0</v>
      </c>
      <c r="P95" s="160">
        <v>0</v>
      </c>
      <c r="Q95" s="160">
        <v>0</v>
      </c>
      <c r="R95" s="189">
        <v>0</v>
      </c>
    </row>
    <row r="96" spans="1:18" ht="14.25">
      <c r="A96" s="158" t="s">
        <v>244</v>
      </c>
      <c r="B96" s="158" t="s">
        <v>91</v>
      </c>
      <c r="C96" s="158" t="s">
        <v>228</v>
      </c>
      <c r="D96" s="158" t="s">
        <v>227</v>
      </c>
      <c r="E96" s="158" t="s">
        <v>242</v>
      </c>
      <c r="F96" s="158" t="s">
        <v>243</v>
      </c>
      <c r="G96" s="159">
        <v>1</v>
      </c>
      <c r="H96" s="159">
        <v>0</v>
      </c>
      <c r="I96" s="159">
        <v>0</v>
      </c>
      <c r="J96" s="159">
        <v>0</v>
      </c>
      <c r="K96" s="159">
        <v>0</v>
      </c>
      <c r="L96" s="159">
        <v>0</v>
      </c>
      <c r="M96" s="159">
        <v>0</v>
      </c>
      <c r="N96" s="159">
        <v>0</v>
      </c>
      <c r="O96" s="159">
        <v>0</v>
      </c>
      <c r="P96" s="160">
        <v>0</v>
      </c>
      <c r="Q96" s="160">
        <v>0</v>
      </c>
      <c r="R96" s="189">
        <v>0</v>
      </c>
    </row>
    <row r="97" spans="1:18" ht="14.25">
      <c r="A97" s="158" t="s">
        <v>244</v>
      </c>
      <c r="B97" s="158" t="s">
        <v>91</v>
      </c>
      <c r="C97" s="158" t="s">
        <v>213</v>
      </c>
      <c r="D97" s="158" t="s">
        <v>227</v>
      </c>
      <c r="E97" s="158" t="s">
        <v>242</v>
      </c>
      <c r="F97" s="158" t="s">
        <v>243</v>
      </c>
      <c r="G97" s="159">
        <v>1</v>
      </c>
      <c r="H97" s="159">
        <v>1</v>
      </c>
      <c r="I97" s="159">
        <v>1</v>
      </c>
      <c r="J97" s="159">
        <v>1</v>
      </c>
      <c r="K97" s="159">
        <v>1</v>
      </c>
      <c r="L97" s="159">
        <v>1</v>
      </c>
      <c r="M97" s="159">
        <v>0</v>
      </c>
      <c r="N97" s="159">
        <v>0</v>
      </c>
      <c r="O97" s="159">
        <v>0</v>
      </c>
      <c r="P97" s="160">
        <v>0</v>
      </c>
      <c r="Q97" s="160">
        <v>0</v>
      </c>
      <c r="R97" s="189">
        <v>0</v>
      </c>
    </row>
    <row r="98" spans="1:18" ht="14.25">
      <c r="A98" s="158" t="s">
        <v>244</v>
      </c>
      <c r="B98" s="158" t="s">
        <v>91</v>
      </c>
      <c r="C98" s="158" t="s">
        <v>231</v>
      </c>
      <c r="D98" s="158" t="s">
        <v>229</v>
      </c>
      <c r="E98" s="158" t="s">
        <v>242</v>
      </c>
      <c r="F98" s="158" t="s">
        <v>243</v>
      </c>
      <c r="G98" s="159">
        <v>1</v>
      </c>
      <c r="H98" s="159">
        <v>0</v>
      </c>
      <c r="I98" s="159">
        <v>0</v>
      </c>
      <c r="J98" s="159">
        <v>0</v>
      </c>
      <c r="K98" s="159">
        <v>0</v>
      </c>
      <c r="L98" s="159">
        <v>0</v>
      </c>
      <c r="M98" s="159">
        <v>0</v>
      </c>
      <c r="N98" s="159">
        <v>0</v>
      </c>
      <c r="O98" s="159">
        <v>0</v>
      </c>
      <c r="P98" s="160">
        <v>0</v>
      </c>
      <c r="Q98" s="160">
        <v>0</v>
      </c>
      <c r="R98" s="189">
        <v>0</v>
      </c>
    </row>
    <row r="99" spans="1:18" ht="14.25">
      <c r="A99" s="158" t="s">
        <v>244</v>
      </c>
      <c r="B99" s="158" t="s">
        <v>91</v>
      </c>
      <c r="C99" s="158" t="s">
        <v>232</v>
      </c>
      <c r="D99" s="158" t="s">
        <v>229</v>
      </c>
      <c r="E99" s="158" t="s">
        <v>242</v>
      </c>
      <c r="F99" s="158" t="s">
        <v>243</v>
      </c>
      <c r="G99" s="159">
        <v>1</v>
      </c>
      <c r="H99" s="159">
        <v>0</v>
      </c>
      <c r="I99" s="159">
        <v>0</v>
      </c>
      <c r="J99" s="159">
        <v>0</v>
      </c>
      <c r="K99" s="159">
        <v>0</v>
      </c>
      <c r="L99" s="159">
        <v>0</v>
      </c>
      <c r="M99" s="159">
        <v>0</v>
      </c>
      <c r="N99" s="159">
        <v>0</v>
      </c>
      <c r="O99" s="159">
        <v>0</v>
      </c>
      <c r="P99" s="160">
        <v>0</v>
      </c>
      <c r="Q99" s="160">
        <v>0</v>
      </c>
      <c r="R99" s="189">
        <v>0</v>
      </c>
    </row>
    <row r="100" spans="1:18" ht="14.25">
      <c r="A100" s="158" t="s">
        <v>244</v>
      </c>
      <c r="B100" s="158" t="s">
        <v>91</v>
      </c>
      <c r="C100" s="158" t="s">
        <v>234</v>
      </c>
      <c r="D100" s="158" t="s">
        <v>229</v>
      </c>
      <c r="E100" s="158" t="s">
        <v>242</v>
      </c>
      <c r="F100" s="158" t="s">
        <v>243</v>
      </c>
      <c r="G100" s="159">
        <v>1</v>
      </c>
      <c r="H100" s="159">
        <v>0</v>
      </c>
      <c r="I100" s="159">
        <v>0</v>
      </c>
      <c r="J100" s="159">
        <v>0</v>
      </c>
      <c r="K100" s="159">
        <v>0</v>
      </c>
      <c r="L100" s="159">
        <v>0</v>
      </c>
      <c r="M100" s="159">
        <v>0</v>
      </c>
      <c r="N100" s="159">
        <v>0</v>
      </c>
      <c r="O100" s="159">
        <v>0</v>
      </c>
      <c r="P100" s="160">
        <v>0</v>
      </c>
      <c r="Q100" s="160">
        <v>0</v>
      </c>
      <c r="R100" s="189">
        <v>0</v>
      </c>
    </row>
    <row r="101" spans="1:18" ht="14.25">
      <c r="A101" s="158" t="s">
        <v>244</v>
      </c>
      <c r="B101" s="158" t="s">
        <v>91</v>
      </c>
      <c r="C101" s="158" t="s">
        <v>236</v>
      </c>
      <c r="D101" s="158" t="s">
        <v>229</v>
      </c>
      <c r="E101" s="158" t="s">
        <v>242</v>
      </c>
      <c r="F101" s="158" t="s">
        <v>243</v>
      </c>
      <c r="G101" s="159">
        <v>1</v>
      </c>
      <c r="H101" s="159">
        <v>0</v>
      </c>
      <c r="I101" s="159">
        <v>0</v>
      </c>
      <c r="J101" s="159">
        <v>0</v>
      </c>
      <c r="K101" s="159">
        <v>0</v>
      </c>
      <c r="L101" s="159">
        <v>0</v>
      </c>
      <c r="M101" s="159">
        <v>0</v>
      </c>
      <c r="N101" s="159">
        <v>0</v>
      </c>
      <c r="O101" s="159">
        <v>0</v>
      </c>
      <c r="P101" s="160">
        <v>0</v>
      </c>
      <c r="Q101" s="160">
        <v>0</v>
      </c>
      <c r="R101" s="189">
        <v>0</v>
      </c>
    </row>
    <row r="102" spans="1:18" ht="14.25">
      <c r="A102" s="158" t="s">
        <v>244</v>
      </c>
      <c r="B102" s="158" t="s">
        <v>91</v>
      </c>
      <c r="C102" s="158" t="s">
        <v>228</v>
      </c>
      <c r="D102" s="158" t="s">
        <v>229</v>
      </c>
      <c r="E102" s="158" t="s">
        <v>242</v>
      </c>
      <c r="F102" s="158" t="s">
        <v>243</v>
      </c>
      <c r="G102" s="159">
        <v>1</v>
      </c>
      <c r="H102" s="159">
        <v>0</v>
      </c>
      <c r="I102" s="159">
        <v>0</v>
      </c>
      <c r="J102" s="159">
        <v>0</v>
      </c>
      <c r="K102" s="159">
        <v>0</v>
      </c>
      <c r="L102" s="159">
        <v>0</v>
      </c>
      <c r="M102" s="159">
        <v>0</v>
      </c>
      <c r="N102" s="159">
        <v>0</v>
      </c>
      <c r="O102" s="159">
        <v>0</v>
      </c>
      <c r="P102" s="160">
        <v>0</v>
      </c>
      <c r="Q102" s="160">
        <v>0</v>
      </c>
      <c r="R102" s="189">
        <v>0</v>
      </c>
    </row>
    <row r="103" spans="1:18" ht="14.25">
      <c r="A103" s="158" t="s">
        <v>244</v>
      </c>
      <c r="B103" s="158" t="s">
        <v>91</v>
      </c>
      <c r="C103" s="158" t="s">
        <v>213</v>
      </c>
      <c r="D103" s="158" t="s">
        <v>229</v>
      </c>
      <c r="E103" s="158" t="s">
        <v>242</v>
      </c>
      <c r="F103" s="158" t="s">
        <v>243</v>
      </c>
      <c r="G103" s="159">
        <v>1</v>
      </c>
      <c r="H103" s="159">
        <v>0</v>
      </c>
      <c r="I103" s="159">
        <v>0</v>
      </c>
      <c r="J103" s="159">
        <v>0</v>
      </c>
      <c r="K103" s="159">
        <v>0</v>
      </c>
      <c r="L103" s="159">
        <v>0</v>
      </c>
      <c r="M103" s="159">
        <v>0</v>
      </c>
      <c r="N103" s="159">
        <v>0</v>
      </c>
      <c r="O103" s="159">
        <v>0</v>
      </c>
      <c r="P103" s="160">
        <v>0</v>
      </c>
      <c r="Q103" s="160">
        <v>0</v>
      </c>
      <c r="R103" s="189">
        <v>0</v>
      </c>
    </row>
    <row r="104" spans="1:18" ht="14.25">
      <c r="A104" s="158" t="s">
        <v>244</v>
      </c>
      <c r="B104" s="158" t="s">
        <v>91</v>
      </c>
      <c r="C104" s="158" t="s">
        <v>231</v>
      </c>
      <c r="D104" s="158" t="s">
        <v>213</v>
      </c>
      <c r="E104" s="158" t="s">
        <v>242</v>
      </c>
      <c r="F104" s="158" t="s">
        <v>243</v>
      </c>
      <c r="G104" s="159">
        <v>1</v>
      </c>
      <c r="H104" s="159">
        <v>64</v>
      </c>
      <c r="I104" s="159">
        <v>68</v>
      </c>
      <c r="J104" s="159">
        <v>64</v>
      </c>
      <c r="K104" s="159">
        <v>56</v>
      </c>
      <c r="L104" s="159">
        <v>58</v>
      </c>
      <c r="M104" s="159">
        <v>81</v>
      </c>
      <c r="N104" s="159">
        <v>90</v>
      </c>
      <c r="O104" s="159">
        <v>89</v>
      </c>
      <c r="P104" s="160">
        <v>80</v>
      </c>
      <c r="Q104" s="160">
        <v>55</v>
      </c>
      <c r="R104" s="189">
        <v>49</v>
      </c>
    </row>
    <row r="105" spans="1:18" ht="14.25">
      <c r="A105" s="158" t="s">
        <v>244</v>
      </c>
      <c r="B105" s="158" t="s">
        <v>91</v>
      </c>
      <c r="C105" s="158" t="s">
        <v>232</v>
      </c>
      <c r="D105" s="158" t="s">
        <v>213</v>
      </c>
      <c r="E105" s="158" t="s">
        <v>242</v>
      </c>
      <c r="F105" s="158" t="s">
        <v>243</v>
      </c>
      <c r="G105" s="159">
        <v>1</v>
      </c>
      <c r="H105" s="159">
        <v>0</v>
      </c>
      <c r="I105" s="159">
        <v>0</v>
      </c>
      <c r="J105" s="159">
        <v>0</v>
      </c>
      <c r="K105" s="159">
        <v>0</v>
      </c>
      <c r="L105" s="159">
        <v>0</v>
      </c>
      <c r="M105" s="159">
        <v>0</v>
      </c>
      <c r="N105" s="159">
        <v>0</v>
      </c>
      <c r="O105" s="159">
        <v>0</v>
      </c>
      <c r="P105" s="160">
        <v>0</v>
      </c>
      <c r="Q105" s="160">
        <v>0</v>
      </c>
      <c r="R105" s="189">
        <v>0</v>
      </c>
    </row>
    <row r="106" spans="1:18" ht="14.25">
      <c r="A106" s="158" t="s">
        <v>244</v>
      </c>
      <c r="B106" s="158" t="s">
        <v>91</v>
      </c>
      <c r="C106" s="158" t="s">
        <v>234</v>
      </c>
      <c r="D106" s="158" t="s">
        <v>213</v>
      </c>
      <c r="E106" s="158" t="s">
        <v>242</v>
      </c>
      <c r="F106" s="158" t="s">
        <v>243</v>
      </c>
      <c r="G106" s="159">
        <v>1</v>
      </c>
      <c r="H106" s="159">
        <v>0</v>
      </c>
      <c r="I106" s="159">
        <v>2</v>
      </c>
      <c r="J106" s="159">
        <v>2</v>
      </c>
      <c r="K106" s="159">
        <v>0</v>
      </c>
      <c r="L106" s="159">
        <v>0</v>
      </c>
      <c r="M106" s="159">
        <v>0</v>
      </c>
      <c r="N106" s="159">
        <v>0</v>
      </c>
      <c r="O106" s="159">
        <v>0</v>
      </c>
      <c r="P106" s="160">
        <v>0</v>
      </c>
      <c r="Q106" s="160">
        <v>0</v>
      </c>
      <c r="R106" s="189">
        <v>0</v>
      </c>
    </row>
    <row r="107" spans="1:18" ht="14.25">
      <c r="A107" s="158" t="s">
        <v>244</v>
      </c>
      <c r="B107" s="158" t="s">
        <v>91</v>
      </c>
      <c r="C107" s="158" t="s">
        <v>236</v>
      </c>
      <c r="D107" s="158" t="s">
        <v>213</v>
      </c>
      <c r="E107" s="158" t="s">
        <v>242</v>
      </c>
      <c r="F107" s="158" t="s">
        <v>243</v>
      </c>
      <c r="G107" s="159">
        <v>1</v>
      </c>
      <c r="H107" s="159">
        <v>0</v>
      </c>
      <c r="I107" s="159">
        <v>0</v>
      </c>
      <c r="J107" s="159">
        <v>0</v>
      </c>
      <c r="K107" s="159">
        <v>0</v>
      </c>
      <c r="L107" s="159">
        <v>0</v>
      </c>
      <c r="M107" s="159">
        <v>0</v>
      </c>
      <c r="N107" s="159">
        <v>0</v>
      </c>
      <c r="O107" s="159">
        <v>0</v>
      </c>
      <c r="P107" s="160">
        <v>0</v>
      </c>
      <c r="Q107" s="160">
        <v>0</v>
      </c>
      <c r="R107" s="189">
        <v>0</v>
      </c>
    </row>
    <row r="108" spans="1:18" ht="14.25">
      <c r="A108" s="158" t="s">
        <v>244</v>
      </c>
      <c r="B108" s="158" t="s">
        <v>91</v>
      </c>
      <c r="C108" s="158" t="s">
        <v>228</v>
      </c>
      <c r="D108" s="158" t="s">
        <v>213</v>
      </c>
      <c r="E108" s="158" t="s">
        <v>242</v>
      </c>
      <c r="F108" s="158" t="s">
        <v>243</v>
      </c>
      <c r="G108" s="159">
        <v>1</v>
      </c>
      <c r="H108" s="159">
        <v>0</v>
      </c>
      <c r="I108" s="159">
        <v>0</v>
      </c>
      <c r="J108" s="159">
        <v>0</v>
      </c>
      <c r="K108" s="159">
        <v>0</v>
      </c>
      <c r="L108" s="159">
        <v>0</v>
      </c>
      <c r="M108" s="159">
        <v>0</v>
      </c>
      <c r="N108" s="159">
        <v>0</v>
      </c>
      <c r="O108" s="159">
        <v>0</v>
      </c>
      <c r="P108" s="160">
        <v>0</v>
      </c>
      <c r="Q108" s="160">
        <v>0</v>
      </c>
      <c r="R108" s="189">
        <v>0</v>
      </c>
    </row>
    <row r="109" spans="1:18" ht="14.25">
      <c r="A109" s="158" t="s">
        <v>244</v>
      </c>
      <c r="B109" s="158" t="s">
        <v>91</v>
      </c>
      <c r="C109" s="158" t="s">
        <v>213</v>
      </c>
      <c r="D109" s="158" t="s">
        <v>213</v>
      </c>
      <c r="E109" s="158" t="s">
        <v>242</v>
      </c>
      <c r="F109" s="158" t="s">
        <v>243</v>
      </c>
      <c r="G109" s="159">
        <v>1</v>
      </c>
      <c r="H109" s="159">
        <v>64</v>
      </c>
      <c r="I109" s="159">
        <v>69</v>
      </c>
      <c r="J109" s="159">
        <v>67</v>
      </c>
      <c r="K109" s="159">
        <v>56</v>
      </c>
      <c r="L109" s="159">
        <v>58</v>
      </c>
      <c r="M109" s="159">
        <v>81</v>
      </c>
      <c r="N109" s="159">
        <v>90</v>
      </c>
      <c r="O109" s="159">
        <v>89</v>
      </c>
      <c r="P109" s="160">
        <v>80</v>
      </c>
      <c r="Q109" s="160">
        <v>55</v>
      </c>
      <c r="R109" s="189">
        <v>49</v>
      </c>
    </row>
    <row r="110" spans="1:18" ht="14.25">
      <c r="A110" s="158" t="s">
        <v>244</v>
      </c>
      <c r="B110" s="158" t="s">
        <v>92</v>
      </c>
      <c r="C110" s="158" t="s">
        <v>231</v>
      </c>
      <c r="D110" s="158" t="s">
        <v>215</v>
      </c>
      <c r="E110" s="158" t="s">
        <v>242</v>
      </c>
      <c r="F110" s="158" t="s">
        <v>243</v>
      </c>
      <c r="G110" s="159">
        <v>1</v>
      </c>
      <c r="H110" s="159">
        <v>805</v>
      </c>
      <c r="I110" s="159">
        <v>822</v>
      </c>
      <c r="J110" s="159">
        <v>871</v>
      </c>
      <c r="K110" s="159">
        <v>889</v>
      </c>
      <c r="L110" s="159">
        <v>973</v>
      </c>
      <c r="M110" s="159">
        <v>960</v>
      </c>
      <c r="N110" s="159">
        <v>1062</v>
      </c>
      <c r="O110" s="159">
        <v>1159</v>
      </c>
      <c r="P110" s="160">
        <v>1258</v>
      </c>
      <c r="Q110" s="160">
        <v>1392</v>
      </c>
      <c r="R110" s="189">
        <v>1440</v>
      </c>
    </row>
    <row r="111" spans="1:18" ht="14.25">
      <c r="A111" s="158" t="s">
        <v>244</v>
      </c>
      <c r="B111" s="158" t="s">
        <v>92</v>
      </c>
      <c r="C111" s="158" t="s">
        <v>232</v>
      </c>
      <c r="D111" s="158" t="s">
        <v>215</v>
      </c>
      <c r="E111" s="158" t="s">
        <v>242</v>
      </c>
      <c r="F111" s="158" t="s">
        <v>243</v>
      </c>
      <c r="G111" s="159">
        <v>1</v>
      </c>
      <c r="H111" s="159">
        <v>0</v>
      </c>
      <c r="I111" s="159">
        <v>0</v>
      </c>
      <c r="J111" s="159">
        <v>0</v>
      </c>
      <c r="K111" s="159">
        <v>0</v>
      </c>
      <c r="L111" s="159">
        <v>1</v>
      </c>
      <c r="M111" s="159">
        <v>1</v>
      </c>
      <c r="N111" s="159">
        <v>1</v>
      </c>
      <c r="O111" s="159">
        <v>1</v>
      </c>
      <c r="P111" s="160">
        <v>1</v>
      </c>
      <c r="Q111" s="160">
        <v>1</v>
      </c>
      <c r="R111" s="189">
        <v>0</v>
      </c>
    </row>
    <row r="112" spans="1:18" ht="14.25">
      <c r="A112" s="158" t="s">
        <v>244</v>
      </c>
      <c r="B112" s="158" t="s">
        <v>92</v>
      </c>
      <c r="C112" s="158" t="s">
        <v>234</v>
      </c>
      <c r="D112" s="158" t="s">
        <v>215</v>
      </c>
      <c r="E112" s="158" t="s">
        <v>242</v>
      </c>
      <c r="F112" s="158" t="s">
        <v>243</v>
      </c>
      <c r="G112" s="159">
        <v>1</v>
      </c>
      <c r="H112" s="159">
        <v>0</v>
      </c>
      <c r="I112" s="159">
        <v>0</v>
      </c>
      <c r="J112" s="159">
        <v>0</v>
      </c>
      <c r="K112" s="159">
        <v>0</v>
      </c>
      <c r="L112" s="159">
        <v>0</v>
      </c>
      <c r="M112" s="159">
        <v>0</v>
      </c>
      <c r="N112" s="159">
        <v>0</v>
      </c>
      <c r="O112" s="159">
        <v>0</v>
      </c>
      <c r="P112" s="160">
        <v>0</v>
      </c>
      <c r="Q112" s="160">
        <v>0</v>
      </c>
      <c r="R112" s="189">
        <v>0</v>
      </c>
    </row>
    <row r="113" spans="1:18" ht="14.25">
      <c r="A113" s="158" t="s">
        <v>244</v>
      </c>
      <c r="B113" s="158" t="s">
        <v>92</v>
      </c>
      <c r="C113" s="158" t="s">
        <v>236</v>
      </c>
      <c r="D113" s="158" t="s">
        <v>215</v>
      </c>
      <c r="E113" s="158" t="s">
        <v>242</v>
      </c>
      <c r="F113" s="158" t="s">
        <v>243</v>
      </c>
      <c r="G113" s="159">
        <v>1</v>
      </c>
      <c r="H113" s="159">
        <v>0</v>
      </c>
      <c r="I113" s="159">
        <v>0</v>
      </c>
      <c r="J113" s="159">
        <v>0</v>
      </c>
      <c r="K113" s="159">
        <v>0</v>
      </c>
      <c r="L113" s="159">
        <v>0</v>
      </c>
      <c r="M113" s="159">
        <v>0</v>
      </c>
      <c r="N113" s="159">
        <v>0</v>
      </c>
      <c r="O113" s="159">
        <v>0</v>
      </c>
      <c r="P113" s="160">
        <v>0</v>
      </c>
      <c r="Q113" s="160">
        <v>0</v>
      </c>
      <c r="R113" s="189">
        <v>0</v>
      </c>
    </row>
    <row r="114" spans="1:18" ht="14.25">
      <c r="A114" s="158" t="s">
        <v>244</v>
      </c>
      <c r="B114" s="158" t="s">
        <v>92</v>
      </c>
      <c r="C114" s="158" t="s">
        <v>228</v>
      </c>
      <c r="D114" s="158" t="s">
        <v>215</v>
      </c>
      <c r="E114" s="158" t="s">
        <v>242</v>
      </c>
      <c r="F114" s="158" t="s">
        <v>243</v>
      </c>
      <c r="G114" s="159">
        <v>1</v>
      </c>
      <c r="H114" s="159">
        <v>0</v>
      </c>
      <c r="I114" s="159">
        <v>0</v>
      </c>
      <c r="J114" s="159">
        <v>0</v>
      </c>
      <c r="K114" s="159">
        <v>0</v>
      </c>
      <c r="L114" s="159">
        <v>0</v>
      </c>
      <c r="M114" s="159">
        <v>2</v>
      </c>
      <c r="N114" s="159">
        <v>0</v>
      </c>
      <c r="O114" s="159">
        <v>0</v>
      </c>
      <c r="P114" s="160">
        <v>0</v>
      </c>
      <c r="Q114" s="160">
        <v>0</v>
      </c>
      <c r="R114" s="189">
        <v>0</v>
      </c>
    </row>
    <row r="115" spans="1:18" ht="14.25">
      <c r="A115" s="158" t="s">
        <v>244</v>
      </c>
      <c r="B115" s="158" t="s">
        <v>92</v>
      </c>
      <c r="C115" s="158" t="s">
        <v>213</v>
      </c>
      <c r="D115" s="158" t="s">
        <v>215</v>
      </c>
      <c r="E115" s="158" t="s">
        <v>242</v>
      </c>
      <c r="F115" s="158" t="s">
        <v>243</v>
      </c>
      <c r="G115" s="159">
        <v>1</v>
      </c>
      <c r="H115" s="159">
        <v>806</v>
      </c>
      <c r="I115" s="159">
        <v>823</v>
      </c>
      <c r="J115" s="159">
        <v>871</v>
      </c>
      <c r="K115" s="159">
        <v>889</v>
      </c>
      <c r="L115" s="159">
        <v>973</v>
      </c>
      <c r="M115" s="159">
        <v>963</v>
      </c>
      <c r="N115" s="159">
        <v>1063</v>
      </c>
      <c r="O115" s="159">
        <v>1160</v>
      </c>
      <c r="P115" s="160">
        <v>1259</v>
      </c>
      <c r="Q115" s="160">
        <v>1392</v>
      </c>
      <c r="R115" s="189">
        <v>1440</v>
      </c>
    </row>
    <row r="116" spans="1:18" ht="14.25">
      <c r="A116" s="158" t="s">
        <v>244</v>
      </c>
      <c r="B116" s="158" t="s">
        <v>92</v>
      </c>
      <c r="C116" s="158" t="s">
        <v>231</v>
      </c>
      <c r="D116" s="158" t="s">
        <v>217</v>
      </c>
      <c r="E116" s="158" t="s">
        <v>242</v>
      </c>
      <c r="F116" s="158" t="s">
        <v>243</v>
      </c>
      <c r="G116" s="159">
        <v>1</v>
      </c>
      <c r="H116" s="159">
        <v>4</v>
      </c>
      <c r="I116" s="159">
        <v>4</v>
      </c>
      <c r="J116" s="159">
        <v>4</v>
      </c>
      <c r="K116" s="159">
        <v>4</v>
      </c>
      <c r="L116" s="159">
        <v>4</v>
      </c>
      <c r="M116" s="159">
        <v>4</v>
      </c>
      <c r="N116" s="159">
        <v>24</v>
      </c>
      <c r="O116" s="159">
        <v>3</v>
      </c>
      <c r="P116" s="160">
        <v>3</v>
      </c>
      <c r="Q116" s="160">
        <v>5</v>
      </c>
      <c r="R116" s="189">
        <v>6</v>
      </c>
    </row>
    <row r="117" spans="1:18" ht="14.25">
      <c r="A117" s="158" t="s">
        <v>244</v>
      </c>
      <c r="B117" s="158" t="s">
        <v>92</v>
      </c>
      <c r="C117" s="158" t="s">
        <v>232</v>
      </c>
      <c r="D117" s="158" t="s">
        <v>217</v>
      </c>
      <c r="E117" s="158" t="s">
        <v>242</v>
      </c>
      <c r="F117" s="158" t="s">
        <v>243</v>
      </c>
      <c r="G117" s="159">
        <v>1</v>
      </c>
      <c r="H117" s="159">
        <v>0</v>
      </c>
      <c r="I117" s="159">
        <v>0</v>
      </c>
      <c r="J117" s="159">
        <v>0</v>
      </c>
      <c r="K117" s="159">
        <v>0</v>
      </c>
      <c r="L117" s="159">
        <v>0</v>
      </c>
      <c r="M117" s="159">
        <v>0</v>
      </c>
      <c r="N117" s="159">
        <v>0</v>
      </c>
      <c r="O117" s="159">
        <v>0</v>
      </c>
      <c r="P117" s="160">
        <v>0</v>
      </c>
      <c r="Q117" s="160">
        <v>0</v>
      </c>
      <c r="R117" s="189">
        <v>0</v>
      </c>
    </row>
    <row r="118" spans="1:18" ht="14.25">
      <c r="A118" s="158" t="s">
        <v>244</v>
      </c>
      <c r="B118" s="158" t="s">
        <v>92</v>
      </c>
      <c r="C118" s="158" t="s">
        <v>234</v>
      </c>
      <c r="D118" s="158" t="s">
        <v>217</v>
      </c>
      <c r="E118" s="158" t="s">
        <v>242</v>
      </c>
      <c r="F118" s="158" t="s">
        <v>243</v>
      </c>
      <c r="G118" s="159">
        <v>1</v>
      </c>
      <c r="H118" s="159">
        <v>0</v>
      </c>
      <c r="I118" s="159">
        <v>0</v>
      </c>
      <c r="J118" s="159">
        <v>0</v>
      </c>
      <c r="K118" s="159">
        <v>0</v>
      </c>
      <c r="L118" s="159">
        <v>0</v>
      </c>
      <c r="M118" s="159">
        <v>0</v>
      </c>
      <c r="N118" s="159">
        <v>0</v>
      </c>
      <c r="O118" s="159">
        <v>0</v>
      </c>
      <c r="P118" s="160">
        <v>0</v>
      </c>
      <c r="Q118" s="160">
        <v>0</v>
      </c>
      <c r="R118" s="189">
        <v>0</v>
      </c>
    </row>
    <row r="119" spans="1:18" ht="14.25">
      <c r="A119" s="158" t="s">
        <v>244</v>
      </c>
      <c r="B119" s="158" t="s">
        <v>92</v>
      </c>
      <c r="C119" s="158" t="s">
        <v>236</v>
      </c>
      <c r="D119" s="158" t="s">
        <v>217</v>
      </c>
      <c r="E119" s="158" t="s">
        <v>242</v>
      </c>
      <c r="F119" s="158" t="s">
        <v>243</v>
      </c>
      <c r="G119" s="159">
        <v>1</v>
      </c>
      <c r="H119" s="159">
        <v>0</v>
      </c>
      <c r="I119" s="159">
        <v>0</v>
      </c>
      <c r="J119" s="159">
        <v>0</v>
      </c>
      <c r="K119" s="159">
        <v>0</v>
      </c>
      <c r="L119" s="159">
        <v>0</v>
      </c>
      <c r="M119" s="159">
        <v>0</v>
      </c>
      <c r="N119" s="159">
        <v>0</v>
      </c>
      <c r="O119" s="159">
        <v>0</v>
      </c>
      <c r="P119" s="160">
        <v>0</v>
      </c>
      <c r="Q119" s="160">
        <v>0</v>
      </c>
      <c r="R119" s="189">
        <v>0</v>
      </c>
    </row>
    <row r="120" spans="1:18" ht="14.25">
      <c r="A120" s="158" t="s">
        <v>244</v>
      </c>
      <c r="B120" s="158" t="s">
        <v>92</v>
      </c>
      <c r="C120" s="158" t="s">
        <v>228</v>
      </c>
      <c r="D120" s="158" t="s">
        <v>217</v>
      </c>
      <c r="E120" s="158" t="s">
        <v>242</v>
      </c>
      <c r="F120" s="158" t="s">
        <v>243</v>
      </c>
      <c r="G120" s="159">
        <v>1</v>
      </c>
      <c r="H120" s="159">
        <v>0</v>
      </c>
      <c r="I120" s="159">
        <v>0</v>
      </c>
      <c r="J120" s="159">
        <v>0</v>
      </c>
      <c r="K120" s="159">
        <v>0</v>
      </c>
      <c r="L120" s="159">
        <v>0</v>
      </c>
      <c r="M120" s="159">
        <v>0</v>
      </c>
      <c r="N120" s="159">
        <v>0</v>
      </c>
      <c r="O120" s="159">
        <v>0</v>
      </c>
      <c r="P120" s="160">
        <v>0</v>
      </c>
      <c r="Q120" s="160">
        <v>0</v>
      </c>
      <c r="R120" s="189">
        <v>0</v>
      </c>
    </row>
    <row r="121" spans="1:18" ht="14.25">
      <c r="A121" s="158" t="s">
        <v>244</v>
      </c>
      <c r="B121" s="158" t="s">
        <v>92</v>
      </c>
      <c r="C121" s="158" t="s">
        <v>213</v>
      </c>
      <c r="D121" s="158" t="s">
        <v>217</v>
      </c>
      <c r="E121" s="158" t="s">
        <v>242</v>
      </c>
      <c r="F121" s="158" t="s">
        <v>243</v>
      </c>
      <c r="G121" s="159">
        <v>1</v>
      </c>
      <c r="H121" s="159">
        <v>4</v>
      </c>
      <c r="I121" s="159">
        <v>4</v>
      </c>
      <c r="J121" s="159">
        <v>4</v>
      </c>
      <c r="K121" s="159">
        <v>4</v>
      </c>
      <c r="L121" s="159">
        <v>4</v>
      </c>
      <c r="M121" s="159">
        <v>4</v>
      </c>
      <c r="N121" s="159">
        <v>24</v>
      </c>
      <c r="O121" s="159">
        <v>3</v>
      </c>
      <c r="P121" s="160">
        <v>3</v>
      </c>
      <c r="Q121" s="160">
        <v>5</v>
      </c>
      <c r="R121" s="189">
        <v>6</v>
      </c>
    </row>
    <row r="122" spans="1:18" ht="14.25">
      <c r="A122" s="158" t="s">
        <v>244</v>
      </c>
      <c r="B122" s="158" t="s">
        <v>92</v>
      </c>
      <c r="C122" s="158" t="s">
        <v>231</v>
      </c>
      <c r="D122" s="158" t="s">
        <v>219</v>
      </c>
      <c r="E122" s="158" t="s">
        <v>242</v>
      </c>
      <c r="F122" s="158" t="s">
        <v>243</v>
      </c>
      <c r="G122" s="159">
        <v>1</v>
      </c>
      <c r="H122" s="159">
        <v>23</v>
      </c>
      <c r="I122" s="159">
        <v>25</v>
      </c>
      <c r="J122" s="159">
        <v>25</v>
      </c>
      <c r="K122" s="159">
        <v>24</v>
      </c>
      <c r="L122" s="159">
        <v>24</v>
      </c>
      <c r="M122" s="159">
        <v>0</v>
      </c>
      <c r="N122" s="159">
        <v>0</v>
      </c>
      <c r="O122" s="159">
        <v>0</v>
      </c>
      <c r="P122" s="160">
        <v>0</v>
      </c>
      <c r="Q122" s="160">
        <v>0</v>
      </c>
      <c r="R122" s="189">
        <v>0</v>
      </c>
    </row>
    <row r="123" spans="1:18" ht="14.25">
      <c r="A123" s="158" t="s">
        <v>244</v>
      </c>
      <c r="B123" s="158" t="s">
        <v>92</v>
      </c>
      <c r="C123" s="158" t="s">
        <v>232</v>
      </c>
      <c r="D123" s="158" t="s">
        <v>219</v>
      </c>
      <c r="E123" s="158" t="s">
        <v>242</v>
      </c>
      <c r="F123" s="158" t="s">
        <v>243</v>
      </c>
      <c r="G123" s="159">
        <v>1</v>
      </c>
      <c r="H123" s="159">
        <v>0</v>
      </c>
      <c r="I123" s="159">
        <v>0</v>
      </c>
      <c r="J123" s="159">
        <v>0</v>
      </c>
      <c r="K123" s="159">
        <v>0</v>
      </c>
      <c r="L123" s="159">
        <v>0</v>
      </c>
      <c r="M123" s="159">
        <v>0</v>
      </c>
      <c r="N123" s="159">
        <v>0</v>
      </c>
      <c r="O123" s="159">
        <v>0</v>
      </c>
      <c r="P123" s="160">
        <v>0</v>
      </c>
      <c r="Q123" s="160">
        <v>0</v>
      </c>
      <c r="R123" s="189">
        <v>0</v>
      </c>
    </row>
    <row r="124" spans="1:18" ht="14.25">
      <c r="A124" s="158" t="s">
        <v>244</v>
      </c>
      <c r="B124" s="158" t="s">
        <v>92</v>
      </c>
      <c r="C124" s="158" t="s">
        <v>234</v>
      </c>
      <c r="D124" s="158" t="s">
        <v>219</v>
      </c>
      <c r="E124" s="158" t="s">
        <v>242</v>
      </c>
      <c r="F124" s="158" t="s">
        <v>243</v>
      </c>
      <c r="G124" s="159">
        <v>1</v>
      </c>
      <c r="H124" s="159">
        <v>0</v>
      </c>
      <c r="I124" s="159">
        <v>0</v>
      </c>
      <c r="J124" s="159">
        <v>0</v>
      </c>
      <c r="K124" s="159">
        <v>0</v>
      </c>
      <c r="L124" s="159">
        <v>0</v>
      </c>
      <c r="M124" s="159">
        <v>0</v>
      </c>
      <c r="N124" s="159">
        <v>0</v>
      </c>
      <c r="O124" s="159">
        <v>0</v>
      </c>
      <c r="P124" s="160">
        <v>0</v>
      </c>
      <c r="Q124" s="160">
        <v>0</v>
      </c>
      <c r="R124" s="189">
        <v>0</v>
      </c>
    </row>
    <row r="125" spans="1:18" ht="14.25">
      <c r="A125" s="158" t="s">
        <v>244</v>
      </c>
      <c r="B125" s="158" t="s">
        <v>92</v>
      </c>
      <c r="C125" s="158" t="s">
        <v>236</v>
      </c>
      <c r="D125" s="158" t="s">
        <v>219</v>
      </c>
      <c r="E125" s="158" t="s">
        <v>242</v>
      </c>
      <c r="F125" s="158" t="s">
        <v>243</v>
      </c>
      <c r="G125" s="159">
        <v>1</v>
      </c>
      <c r="H125" s="159">
        <v>0</v>
      </c>
      <c r="I125" s="159">
        <v>0</v>
      </c>
      <c r="J125" s="159">
        <v>0</v>
      </c>
      <c r="K125" s="159">
        <v>0</v>
      </c>
      <c r="L125" s="159">
        <v>0</v>
      </c>
      <c r="M125" s="159">
        <v>0</v>
      </c>
      <c r="N125" s="159">
        <v>0</v>
      </c>
      <c r="O125" s="159">
        <v>0</v>
      </c>
      <c r="P125" s="160">
        <v>0</v>
      </c>
      <c r="Q125" s="160">
        <v>0</v>
      </c>
      <c r="R125" s="189">
        <v>0</v>
      </c>
    </row>
    <row r="126" spans="1:18" ht="14.25">
      <c r="A126" s="158" t="s">
        <v>244</v>
      </c>
      <c r="B126" s="158" t="s">
        <v>92</v>
      </c>
      <c r="C126" s="158" t="s">
        <v>228</v>
      </c>
      <c r="D126" s="158" t="s">
        <v>219</v>
      </c>
      <c r="E126" s="158" t="s">
        <v>242</v>
      </c>
      <c r="F126" s="158" t="s">
        <v>243</v>
      </c>
      <c r="G126" s="159">
        <v>1</v>
      </c>
      <c r="H126" s="159">
        <v>0</v>
      </c>
      <c r="I126" s="159">
        <v>0</v>
      </c>
      <c r="J126" s="159">
        <v>0</v>
      </c>
      <c r="K126" s="159">
        <v>0</v>
      </c>
      <c r="L126" s="159">
        <v>0</v>
      </c>
      <c r="M126" s="159">
        <v>0</v>
      </c>
      <c r="N126" s="159">
        <v>0</v>
      </c>
      <c r="O126" s="159">
        <v>0</v>
      </c>
      <c r="P126" s="160">
        <v>0</v>
      </c>
      <c r="Q126" s="160">
        <v>0</v>
      </c>
      <c r="R126" s="189">
        <v>0</v>
      </c>
    </row>
    <row r="127" spans="1:18" ht="14.25">
      <c r="A127" s="158" t="s">
        <v>244</v>
      </c>
      <c r="B127" s="158" t="s">
        <v>92</v>
      </c>
      <c r="C127" s="158" t="s">
        <v>213</v>
      </c>
      <c r="D127" s="158" t="s">
        <v>219</v>
      </c>
      <c r="E127" s="158" t="s">
        <v>242</v>
      </c>
      <c r="F127" s="158" t="s">
        <v>243</v>
      </c>
      <c r="G127" s="159">
        <v>1</v>
      </c>
      <c r="H127" s="159">
        <v>23</v>
      </c>
      <c r="I127" s="159">
        <v>25</v>
      </c>
      <c r="J127" s="159">
        <v>25</v>
      </c>
      <c r="K127" s="159">
        <v>24</v>
      </c>
      <c r="L127" s="159">
        <v>24</v>
      </c>
      <c r="M127" s="159">
        <v>0</v>
      </c>
      <c r="N127" s="159">
        <v>0</v>
      </c>
      <c r="O127" s="159">
        <v>0</v>
      </c>
      <c r="P127" s="160">
        <v>0</v>
      </c>
      <c r="Q127" s="160">
        <v>0</v>
      </c>
      <c r="R127" s="189">
        <v>0</v>
      </c>
    </row>
    <row r="128" spans="1:18" ht="14.25">
      <c r="A128" s="158" t="s">
        <v>244</v>
      </c>
      <c r="B128" s="158" t="s">
        <v>92</v>
      </c>
      <c r="C128" s="158" t="s">
        <v>231</v>
      </c>
      <c r="D128" s="158" t="s">
        <v>221</v>
      </c>
      <c r="E128" s="158" t="s">
        <v>242</v>
      </c>
      <c r="F128" s="158" t="s">
        <v>243</v>
      </c>
      <c r="G128" s="159">
        <v>1</v>
      </c>
      <c r="H128" s="159">
        <v>41</v>
      </c>
      <c r="I128" s="159">
        <v>46</v>
      </c>
      <c r="J128" s="159">
        <v>44</v>
      </c>
      <c r="K128" s="159">
        <v>44</v>
      </c>
      <c r="L128" s="159">
        <v>43</v>
      </c>
      <c r="M128" s="159">
        <v>38</v>
      </c>
      <c r="N128" s="159">
        <v>39</v>
      </c>
      <c r="O128" s="159">
        <v>5</v>
      </c>
      <c r="P128" s="160">
        <v>7</v>
      </c>
      <c r="Q128" s="160">
        <v>7</v>
      </c>
      <c r="R128" s="189">
        <v>6</v>
      </c>
    </row>
    <row r="129" spans="1:18" ht="14.25">
      <c r="A129" s="158" t="s">
        <v>244</v>
      </c>
      <c r="B129" s="158" t="s">
        <v>92</v>
      </c>
      <c r="C129" s="158" t="s">
        <v>232</v>
      </c>
      <c r="D129" s="158" t="s">
        <v>221</v>
      </c>
      <c r="E129" s="158" t="s">
        <v>242</v>
      </c>
      <c r="F129" s="158" t="s">
        <v>243</v>
      </c>
      <c r="G129" s="159">
        <v>1</v>
      </c>
      <c r="H129" s="159">
        <v>0</v>
      </c>
      <c r="I129" s="159">
        <v>0</v>
      </c>
      <c r="J129" s="159">
        <v>0</v>
      </c>
      <c r="K129" s="159">
        <v>0</v>
      </c>
      <c r="L129" s="159">
        <v>0</v>
      </c>
      <c r="M129" s="159">
        <v>0</v>
      </c>
      <c r="N129" s="159">
        <v>0</v>
      </c>
      <c r="O129" s="159">
        <v>1</v>
      </c>
      <c r="P129" s="160">
        <v>2</v>
      </c>
      <c r="Q129" s="160">
        <v>2</v>
      </c>
      <c r="R129" s="189">
        <v>1</v>
      </c>
    </row>
    <row r="130" spans="1:18" ht="14.25">
      <c r="A130" s="158" t="s">
        <v>244</v>
      </c>
      <c r="B130" s="158" t="s">
        <v>92</v>
      </c>
      <c r="C130" s="158" t="s">
        <v>234</v>
      </c>
      <c r="D130" s="158" t="s">
        <v>221</v>
      </c>
      <c r="E130" s="158" t="s">
        <v>242</v>
      </c>
      <c r="F130" s="158" t="s">
        <v>243</v>
      </c>
      <c r="G130" s="159">
        <v>1</v>
      </c>
      <c r="H130" s="159">
        <v>0</v>
      </c>
      <c r="I130" s="159">
        <v>0</v>
      </c>
      <c r="J130" s="159">
        <v>0</v>
      </c>
      <c r="K130" s="159">
        <v>0</v>
      </c>
      <c r="L130" s="159">
        <v>0</v>
      </c>
      <c r="M130" s="159">
        <v>0</v>
      </c>
      <c r="N130" s="159">
        <v>0</v>
      </c>
      <c r="O130" s="159">
        <v>0</v>
      </c>
      <c r="P130" s="160">
        <v>0</v>
      </c>
      <c r="Q130" s="160">
        <v>0</v>
      </c>
      <c r="R130" s="189">
        <v>0</v>
      </c>
    </row>
    <row r="131" spans="1:18" ht="14.25">
      <c r="A131" s="158" t="s">
        <v>244</v>
      </c>
      <c r="B131" s="158" t="s">
        <v>92</v>
      </c>
      <c r="C131" s="158" t="s">
        <v>236</v>
      </c>
      <c r="D131" s="158" t="s">
        <v>221</v>
      </c>
      <c r="E131" s="158" t="s">
        <v>242</v>
      </c>
      <c r="F131" s="158" t="s">
        <v>243</v>
      </c>
      <c r="G131" s="159">
        <v>1</v>
      </c>
      <c r="H131" s="159">
        <v>0</v>
      </c>
      <c r="I131" s="159">
        <v>0</v>
      </c>
      <c r="J131" s="159">
        <v>0</v>
      </c>
      <c r="K131" s="159">
        <v>0</v>
      </c>
      <c r="L131" s="159">
        <v>0</v>
      </c>
      <c r="M131" s="159">
        <v>0</v>
      </c>
      <c r="N131" s="159">
        <v>0</v>
      </c>
      <c r="O131" s="159">
        <v>0</v>
      </c>
      <c r="P131" s="160">
        <v>0</v>
      </c>
      <c r="Q131" s="160">
        <v>0</v>
      </c>
      <c r="R131" s="189">
        <v>0</v>
      </c>
    </row>
    <row r="132" spans="1:18" ht="14.25">
      <c r="A132" s="158" t="s">
        <v>244</v>
      </c>
      <c r="B132" s="158" t="s">
        <v>92</v>
      </c>
      <c r="C132" s="158" t="s">
        <v>228</v>
      </c>
      <c r="D132" s="158" t="s">
        <v>221</v>
      </c>
      <c r="E132" s="158" t="s">
        <v>242</v>
      </c>
      <c r="F132" s="158" t="s">
        <v>243</v>
      </c>
      <c r="G132" s="159">
        <v>1</v>
      </c>
      <c r="H132" s="159">
        <v>0</v>
      </c>
      <c r="I132" s="159">
        <v>0</v>
      </c>
      <c r="J132" s="159">
        <v>0</v>
      </c>
      <c r="K132" s="159">
        <v>0</v>
      </c>
      <c r="L132" s="159">
        <v>0</v>
      </c>
      <c r="M132" s="159">
        <v>0</v>
      </c>
      <c r="N132" s="159">
        <v>0</v>
      </c>
      <c r="O132" s="159">
        <v>0</v>
      </c>
      <c r="P132" s="160">
        <v>0</v>
      </c>
      <c r="Q132" s="160">
        <v>0</v>
      </c>
      <c r="R132" s="189">
        <v>0</v>
      </c>
    </row>
    <row r="133" spans="1:18" ht="14.25">
      <c r="A133" s="158" t="s">
        <v>244</v>
      </c>
      <c r="B133" s="158" t="s">
        <v>92</v>
      </c>
      <c r="C133" s="158" t="s">
        <v>213</v>
      </c>
      <c r="D133" s="158" t="s">
        <v>221</v>
      </c>
      <c r="E133" s="158" t="s">
        <v>242</v>
      </c>
      <c r="F133" s="158" t="s">
        <v>243</v>
      </c>
      <c r="G133" s="159">
        <v>1</v>
      </c>
      <c r="H133" s="159">
        <v>42</v>
      </c>
      <c r="I133" s="159">
        <v>46</v>
      </c>
      <c r="J133" s="159">
        <v>44</v>
      </c>
      <c r="K133" s="159">
        <v>44</v>
      </c>
      <c r="L133" s="159">
        <v>43</v>
      </c>
      <c r="M133" s="159">
        <v>38</v>
      </c>
      <c r="N133" s="159">
        <v>40</v>
      </c>
      <c r="O133" s="159">
        <v>6</v>
      </c>
      <c r="P133" s="160">
        <v>9</v>
      </c>
      <c r="Q133" s="160">
        <v>9</v>
      </c>
      <c r="R133" s="189">
        <v>7</v>
      </c>
    </row>
    <row r="134" spans="1:18" ht="14.25">
      <c r="A134" s="158" t="s">
        <v>244</v>
      </c>
      <c r="B134" s="158" t="s">
        <v>92</v>
      </c>
      <c r="C134" s="158" t="s">
        <v>231</v>
      </c>
      <c r="D134" s="158" t="s">
        <v>223</v>
      </c>
      <c r="E134" s="158" t="s">
        <v>242</v>
      </c>
      <c r="F134" s="158" t="s">
        <v>243</v>
      </c>
      <c r="G134" s="159">
        <v>1</v>
      </c>
      <c r="H134" s="159">
        <v>252</v>
      </c>
      <c r="I134" s="159">
        <v>263</v>
      </c>
      <c r="J134" s="159">
        <v>261</v>
      </c>
      <c r="K134" s="159">
        <v>208</v>
      </c>
      <c r="L134" s="159">
        <v>222</v>
      </c>
      <c r="M134" s="159">
        <v>202</v>
      </c>
      <c r="N134" s="159">
        <v>250</v>
      </c>
      <c r="O134" s="159">
        <v>658</v>
      </c>
      <c r="P134" s="160">
        <v>749</v>
      </c>
      <c r="Q134" s="160">
        <v>699</v>
      </c>
      <c r="R134" s="189">
        <v>903</v>
      </c>
    </row>
    <row r="135" spans="1:18" ht="14.25">
      <c r="A135" s="158" t="s">
        <v>244</v>
      </c>
      <c r="B135" s="158" t="s">
        <v>92</v>
      </c>
      <c r="C135" s="158" t="s">
        <v>232</v>
      </c>
      <c r="D135" s="158" t="s">
        <v>223</v>
      </c>
      <c r="E135" s="158" t="s">
        <v>242</v>
      </c>
      <c r="F135" s="158" t="s">
        <v>243</v>
      </c>
      <c r="G135" s="159">
        <v>1</v>
      </c>
      <c r="H135" s="159">
        <v>0</v>
      </c>
      <c r="I135" s="159">
        <v>0</v>
      </c>
      <c r="J135" s="159">
        <v>0</v>
      </c>
      <c r="K135" s="159">
        <v>0</v>
      </c>
      <c r="L135" s="159">
        <v>0</v>
      </c>
      <c r="M135" s="159">
        <v>0</v>
      </c>
      <c r="N135" s="159">
        <v>0</v>
      </c>
      <c r="O135" s="159">
        <v>0</v>
      </c>
      <c r="P135" s="160">
        <v>0</v>
      </c>
      <c r="Q135" s="160">
        <v>0</v>
      </c>
      <c r="R135" s="189">
        <v>0</v>
      </c>
    </row>
    <row r="136" spans="1:18" ht="14.25">
      <c r="A136" s="158" t="s">
        <v>244</v>
      </c>
      <c r="B136" s="158" t="s">
        <v>92</v>
      </c>
      <c r="C136" s="158" t="s">
        <v>234</v>
      </c>
      <c r="D136" s="158" t="s">
        <v>223</v>
      </c>
      <c r="E136" s="158" t="s">
        <v>242</v>
      </c>
      <c r="F136" s="158" t="s">
        <v>243</v>
      </c>
      <c r="G136" s="159">
        <v>1</v>
      </c>
      <c r="H136" s="159">
        <v>204</v>
      </c>
      <c r="I136" s="159">
        <v>288</v>
      </c>
      <c r="J136" s="159">
        <v>301</v>
      </c>
      <c r="K136" s="159">
        <v>327</v>
      </c>
      <c r="L136" s="159">
        <v>382</v>
      </c>
      <c r="M136" s="159">
        <v>366</v>
      </c>
      <c r="N136" s="159">
        <v>379</v>
      </c>
      <c r="O136" s="159">
        <v>467</v>
      </c>
      <c r="P136" s="160">
        <v>495</v>
      </c>
      <c r="Q136" s="160">
        <v>565</v>
      </c>
      <c r="R136" s="189">
        <v>645</v>
      </c>
    </row>
    <row r="137" spans="1:18" ht="14.25">
      <c r="A137" s="158" t="s">
        <v>244</v>
      </c>
      <c r="B137" s="158" t="s">
        <v>92</v>
      </c>
      <c r="C137" s="158" t="s">
        <v>236</v>
      </c>
      <c r="D137" s="158" t="s">
        <v>223</v>
      </c>
      <c r="E137" s="158" t="s">
        <v>242</v>
      </c>
      <c r="F137" s="158" t="s">
        <v>243</v>
      </c>
      <c r="G137" s="159">
        <v>1</v>
      </c>
      <c r="H137" s="159">
        <v>0</v>
      </c>
      <c r="I137" s="159">
        <v>0</v>
      </c>
      <c r="J137" s="159">
        <v>0</v>
      </c>
      <c r="K137" s="159">
        <v>0</v>
      </c>
      <c r="L137" s="159">
        <v>0</v>
      </c>
      <c r="M137" s="159">
        <v>0</v>
      </c>
      <c r="N137" s="159">
        <v>0</v>
      </c>
      <c r="O137" s="159">
        <v>0</v>
      </c>
      <c r="P137" s="160">
        <v>0</v>
      </c>
      <c r="Q137" s="160">
        <v>0</v>
      </c>
      <c r="R137" s="189">
        <v>0</v>
      </c>
    </row>
    <row r="138" spans="1:18" ht="14.25">
      <c r="A138" s="158" t="s">
        <v>244</v>
      </c>
      <c r="B138" s="158" t="s">
        <v>92</v>
      </c>
      <c r="C138" s="158" t="s">
        <v>228</v>
      </c>
      <c r="D138" s="158" t="s">
        <v>223</v>
      </c>
      <c r="E138" s="158" t="s">
        <v>242</v>
      </c>
      <c r="F138" s="158" t="s">
        <v>243</v>
      </c>
      <c r="G138" s="159">
        <v>1</v>
      </c>
      <c r="H138" s="159">
        <v>0</v>
      </c>
      <c r="I138" s="159">
        <v>0</v>
      </c>
      <c r="J138" s="159">
        <v>0</v>
      </c>
      <c r="K138" s="159">
        <v>0</v>
      </c>
      <c r="L138" s="159">
        <v>0</v>
      </c>
      <c r="M138" s="159">
        <v>0</v>
      </c>
      <c r="N138" s="159">
        <v>0</v>
      </c>
      <c r="O138" s="159">
        <v>0</v>
      </c>
      <c r="P138" s="160">
        <v>0</v>
      </c>
      <c r="Q138" s="160">
        <v>0</v>
      </c>
      <c r="R138" s="189">
        <v>0</v>
      </c>
    </row>
    <row r="139" spans="1:18" ht="14.25">
      <c r="A139" s="158" t="s">
        <v>244</v>
      </c>
      <c r="B139" s="158" t="s">
        <v>92</v>
      </c>
      <c r="C139" s="158" t="s">
        <v>213</v>
      </c>
      <c r="D139" s="158" t="s">
        <v>223</v>
      </c>
      <c r="E139" s="158" t="s">
        <v>242</v>
      </c>
      <c r="F139" s="158" t="s">
        <v>243</v>
      </c>
      <c r="G139" s="159">
        <v>1</v>
      </c>
      <c r="H139" s="159">
        <v>457</v>
      </c>
      <c r="I139" s="159">
        <v>552</v>
      </c>
      <c r="J139" s="159">
        <v>562</v>
      </c>
      <c r="K139" s="159">
        <v>535</v>
      </c>
      <c r="L139" s="159">
        <v>604</v>
      </c>
      <c r="M139" s="159">
        <v>569</v>
      </c>
      <c r="N139" s="159">
        <v>629</v>
      </c>
      <c r="O139" s="159">
        <v>1126</v>
      </c>
      <c r="P139" s="160">
        <v>1244</v>
      </c>
      <c r="Q139" s="160">
        <v>1264</v>
      </c>
      <c r="R139" s="189">
        <v>1549</v>
      </c>
    </row>
    <row r="140" spans="1:18" ht="14.25">
      <c r="A140" s="158" t="s">
        <v>244</v>
      </c>
      <c r="B140" s="158" t="s">
        <v>92</v>
      </c>
      <c r="C140" s="158" t="s">
        <v>231</v>
      </c>
      <c r="D140" s="158" t="s">
        <v>225</v>
      </c>
      <c r="E140" s="158" t="s">
        <v>242</v>
      </c>
      <c r="F140" s="158" t="s">
        <v>243</v>
      </c>
      <c r="G140" s="159">
        <v>1</v>
      </c>
      <c r="H140" s="159">
        <v>0</v>
      </c>
      <c r="I140" s="159">
        <v>0</v>
      </c>
      <c r="J140" s="159">
        <v>0</v>
      </c>
      <c r="K140" s="159">
        <v>0</v>
      </c>
      <c r="L140" s="159">
        <v>0</v>
      </c>
      <c r="M140" s="159">
        <v>0</v>
      </c>
      <c r="N140" s="159">
        <v>0</v>
      </c>
      <c r="O140" s="159">
        <v>0</v>
      </c>
      <c r="P140" s="160">
        <v>0</v>
      </c>
      <c r="Q140" s="160">
        <v>0</v>
      </c>
      <c r="R140" s="189">
        <v>0</v>
      </c>
    </row>
    <row r="141" spans="1:18" ht="14.25">
      <c r="A141" s="158" t="s">
        <v>244</v>
      </c>
      <c r="B141" s="158" t="s">
        <v>92</v>
      </c>
      <c r="C141" s="158" t="s">
        <v>232</v>
      </c>
      <c r="D141" s="158" t="s">
        <v>225</v>
      </c>
      <c r="E141" s="158" t="s">
        <v>242</v>
      </c>
      <c r="F141" s="158" t="s">
        <v>243</v>
      </c>
      <c r="G141" s="159">
        <v>1</v>
      </c>
      <c r="H141" s="159">
        <v>0</v>
      </c>
      <c r="I141" s="159">
        <v>0</v>
      </c>
      <c r="J141" s="159">
        <v>0</v>
      </c>
      <c r="K141" s="159">
        <v>0</v>
      </c>
      <c r="L141" s="159">
        <v>0</v>
      </c>
      <c r="M141" s="159">
        <v>0</v>
      </c>
      <c r="N141" s="159">
        <v>0</v>
      </c>
      <c r="O141" s="159">
        <v>0</v>
      </c>
      <c r="P141" s="160">
        <v>0</v>
      </c>
      <c r="Q141" s="160">
        <v>0</v>
      </c>
      <c r="R141" s="189">
        <v>0</v>
      </c>
    </row>
    <row r="142" spans="1:18" ht="14.25">
      <c r="A142" s="158" t="s">
        <v>244</v>
      </c>
      <c r="B142" s="158" t="s">
        <v>92</v>
      </c>
      <c r="C142" s="158" t="s">
        <v>234</v>
      </c>
      <c r="D142" s="158" t="s">
        <v>225</v>
      </c>
      <c r="E142" s="158" t="s">
        <v>242</v>
      </c>
      <c r="F142" s="158" t="s">
        <v>243</v>
      </c>
      <c r="G142" s="159">
        <v>1</v>
      </c>
      <c r="H142" s="159">
        <v>0</v>
      </c>
      <c r="I142" s="159">
        <v>0</v>
      </c>
      <c r="J142" s="159">
        <v>0</v>
      </c>
      <c r="K142" s="159">
        <v>0</v>
      </c>
      <c r="L142" s="159">
        <v>0</v>
      </c>
      <c r="M142" s="159">
        <v>0</v>
      </c>
      <c r="N142" s="159">
        <v>0</v>
      </c>
      <c r="O142" s="159">
        <v>0</v>
      </c>
      <c r="P142" s="160">
        <v>0</v>
      </c>
      <c r="Q142" s="160">
        <v>0</v>
      </c>
      <c r="R142" s="189">
        <v>0</v>
      </c>
    </row>
    <row r="143" spans="1:18" ht="14.25">
      <c r="A143" s="158" t="s">
        <v>244</v>
      </c>
      <c r="B143" s="158" t="s">
        <v>92</v>
      </c>
      <c r="C143" s="158" t="s">
        <v>236</v>
      </c>
      <c r="D143" s="158" t="s">
        <v>225</v>
      </c>
      <c r="E143" s="158" t="s">
        <v>242</v>
      </c>
      <c r="F143" s="158" t="s">
        <v>243</v>
      </c>
      <c r="G143" s="159">
        <v>1</v>
      </c>
      <c r="H143" s="159">
        <v>0</v>
      </c>
      <c r="I143" s="159">
        <v>0</v>
      </c>
      <c r="J143" s="159">
        <v>0</v>
      </c>
      <c r="K143" s="159">
        <v>0</v>
      </c>
      <c r="L143" s="159">
        <v>0</v>
      </c>
      <c r="M143" s="159">
        <v>0</v>
      </c>
      <c r="N143" s="159">
        <v>0</v>
      </c>
      <c r="O143" s="159">
        <v>0</v>
      </c>
      <c r="P143" s="160">
        <v>0</v>
      </c>
      <c r="Q143" s="160">
        <v>0</v>
      </c>
      <c r="R143" s="189">
        <v>0</v>
      </c>
    </row>
    <row r="144" spans="1:18" ht="14.25">
      <c r="A144" s="158" t="s">
        <v>244</v>
      </c>
      <c r="B144" s="158" t="s">
        <v>92</v>
      </c>
      <c r="C144" s="158" t="s">
        <v>228</v>
      </c>
      <c r="D144" s="158" t="s">
        <v>225</v>
      </c>
      <c r="E144" s="158" t="s">
        <v>242</v>
      </c>
      <c r="F144" s="158" t="s">
        <v>243</v>
      </c>
      <c r="G144" s="159">
        <v>1</v>
      </c>
      <c r="H144" s="159">
        <v>0</v>
      </c>
      <c r="I144" s="159">
        <v>0</v>
      </c>
      <c r="J144" s="159">
        <v>0</v>
      </c>
      <c r="K144" s="159">
        <v>0</v>
      </c>
      <c r="L144" s="159">
        <v>0</v>
      </c>
      <c r="M144" s="159">
        <v>0</v>
      </c>
      <c r="N144" s="159">
        <v>0</v>
      </c>
      <c r="O144" s="159">
        <v>0</v>
      </c>
      <c r="P144" s="160">
        <v>0</v>
      </c>
      <c r="Q144" s="160">
        <v>0</v>
      </c>
      <c r="R144" s="189">
        <v>0</v>
      </c>
    </row>
    <row r="145" spans="1:18" ht="14.25">
      <c r="A145" s="158" t="s">
        <v>244</v>
      </c>
      <c r="B145" s="158" t="s">
        <v>92</v>
      </c>
      <c r="C145" s="158" t="s">
        <v>213</v>
      </c>
      <c r="D145" s="158" t="s">
        <v>225</v>
      </c>
      <c r="E145" s="158" t="s">
        <v>242</v>
      </c>
      <c r="F145" s="158" t="s">
        <v>243</v>
      </c>
      <c r="G145" s="159">
        <v>1</v>
      </c>
      <c r="H145" s="159">
        <v>0</v>
      </c>
      <c r="I145" s="159">
        <v>0</v>
      </c>
      <c r="J145" s="159">
        <v>0</v>
      </c>
      <c r="K145" s="159">
        <v>0</v>
      </c>
      <c r="L145" s="159">
        <v>0</v>
      </c>
      <c r="M145" s="159">
        <v>0</v>
      </c>
      <c r="N145" s="159">
        <v>0</v>
      </c>
      <c r="O145" s="159">
        <v>0</v>
      </c>
      <c r="P145" s="160">
        <v>0</v>
      </c>
      <c r="Q145" s="160">
        <v>0</v>
      </c>
      <c r="R145" s="189">
        <v>0</v>
      </c>
    </row>
    <row r="146" spans="1:18" ht="14.25">
      <c r="A146" s="158" t="s">
        <v>244</v>
      </c>
      <c r="B146" s="158" t="s">
        <v>92</v>
      </c>
      <c r="C146" s="158" t="s">
        <v>231</v>
      </c>
      <c r="D146" s="158" t="s">
        <v>227</v>
      </c>
      <c r="E146" s="158" t="s">
        <v>242</v>
      </c>
      <c r="F146" s="158" t="s">
        <v>243</v>
      </c>
      <c r="G146" s="159">
        <v>1</v>
      </c>
      <c r="H146" s="159">
        <v>13</v>
      </c>
      <c r="I146" s="159">
        <v>2</v>
      </c>
      <c r="J146" s="159">
        <v>2</v>
      </c>
      <c r="K146" s="159">
        <v>2</v>
      </c>
      <c r="L146" s="159">
        <v>2</v>
      </c>
      <c r="M146" s="159">
        <v>1</v>
      </c>
      <c r="N146" s="159">
        <v>1</v>
      </c>
      <c r="O146" s="159">
        <v>1</v>
      </c>
      <c r="P146" s="160">
        <v>1</v>
      </c>
      <c r="Q146" s="160">
        <v>1</v>
      </c>
      <c r="R146" s="189">
        <v>1</v>
      </c>
    </row>
    <row r="147" spans="1:18" ht="14.25">
      <c r="A147" s="158" t="s">
        <v>244</v>
      </c>
      <c r="B147" s="158" t="s">
        <v>92</v>
      </c>
      <c r="C147" s="158" t="s">
        <v>232</v>
      </c>
      <c r="D147" s="158" t="s">
        <v>227</v>
      </c>
      <c r="E147" s="158" t="s">
        <v>242</v>
      </c>
      <c r="F147" s="158" t="s">
        <v>243</v>
      </c>
      <c r="G147" s="159">
        <v>1</v>
      </c>
      <c r="H147" s="159">
        <v>0</v>
      </c>
      <c r="I147" s="159">
        <v>0</v>
      </c>
      <c r="J147" s="159">
        <v>0</v>
      </c>
      <c r="K147" s="159">
        <v>0</v>
      </c>
      <c r="L147" s="159">
        <v>0</v>
      </c>
      <c r="M147" s="159">
        <v>0</v>
      </c>
      <c r="N147" s="159">
        <v>0</v>
      </c>
      <c r="O147" s="159">
        <v>0</v>
      </c>
      <c r="P147" s="160">
        <v>0</v>
      </c>
      <c r="Q147" s="160">
        <v>0</v>
      </c>
      <c r="R147" s="189">
        <v>0</v>
      </c>
    </row>
    <row r="148" spans="1:18" ht="14.25">
      <c r="A148" s="158" t="s">
        <v>244</v>
      </c>
      <c r="B148" s="158" t="s">
        <v>92</v>
      </c>
      <c r="C148" s="158" t="s">
        <v>234</v>
      </c>
      <c r="D148" s="158" t="s">
        <v>227</v>
      </c>
      <c r="E148" s="158" t="s">
        <v>242</v>
      </c>
      <c r="F148" s="158" t="s">
        <v>243</v>
      </c>
      <c r="G148" s="159">
        <v>1</v>
      </c>
      <c r="H148" s="159">
        <v>0</v>
      </c>
      <c r="I148" s="159">
        <v>0</v>
      </c>
      <c r="J148" s="159">
        <v>0</v>
      </c>
      <c r="K148" s="159">
        <v>0</v>
      </c>
      <c r="L148" s="159">
        <v>0</v>
      </c>
      <c r="M148" s="159">
        <v>0</v>
      </c>
      <c r="N148" s="159">
        <v>0</v>
      </c>
      <c r="O148" s="159">
        <v>0</v>
      </c>
      <c r="P148" s="160">
        <v>0</v>
      </c>
      <c r="Q148" s="160">
        <v>0</v>
      </c>
      <c r="R148" s="189">
        <v>0</v>
      </c>
    </row>
    <row r="149" spans="1:18" ht="14.25">
      <c r="A149" s="158" t="s">
        <v>244</v>
      </c>
      <c r="B149" s="158" t="s">
        <v>92</v>
      </c>
      <c r="C149" s="158" t="s">
        <v>236</v>
      </c>
      <c r="D149" s="158" t="s">
        <v>227</v>
      </c>
      <c r="E149" s="158" t="s">
        <v>242</v>
      </c>
      <c r="F149" s="158" t="s">
        <v>243</v>
      </c>
      <c r="G149" s="159">
        <v>1</v>
      </c>
      <c r="H149" s="159">
        <v>0</v>
      </c>
      <c r="I149" s="159">
        <v>0</v>
      </c>
      <c r="J149" s="159">
        <v>0</v>
      </c>
      <c r="K149" s="159">
        <v>0</v>
      </c>
      <c r="L149" s="159">
        <v>0</v>
      </c>
      <c r="M149" s="159">
        <v>0</v>
      </c>
      <c r="N149" s="159">
        <v>0</v>
      </c>
      <c r="O149" s="159">
        <v>0</v>
      </c>
      <c r="P149" s="160">
        <v>0</v>
      </c>
      <c r="Q149" s="160">
        <v>0</v>
      </c>
      <c r="R149" s="189">
        <v>0</v>
      </c>
    </row>
    <row r="150" spans="1:18" ht="14.25">
      <c r="A150" s="158" t="s">
        <v>244</v>
      </c>
      <c r="B150" s="158" t="s">
        <v>92</v>
      </c>
      <c r="C150" s="158" t="s">
        <v>228</v>
      </c>
      <c r="D150" s="158" t="s">
        <v>227</v>
      </c>
      <c r="E150" s="158" t="s">
        <v>242</v>
      </c>
      <c r="F150" s="158" t="s">
        <v>243</v>
      </c>
      <c r="G150" s="159">
        <v>1</v>
      </c>
      <c r="H150" s="159">
        <v>0</v>
      </c>
      <c r="I150" s="159">
        <v>0</v>
      </c>
      <c r="J150" s="159">
        <v>0</v>
      </c>
      <c r="K150" s="159">
        <v>0</v>
      </c>
      <c r="L150" s="159">
        <v>0</v>
      </c>
      <c r="M150" s="159">
        <v>0</v>
      </c>
      <c r="N150" s="159">
        <v>0</v>
      </c>
      <c r="O150" s="159">
        <v>0</v>
      </c>
      <c r="P150" s="160">
        <v>0</v>
      </c>
      <c r="Q150" s="160">
        <v>0</v>
      </c>
      <c r="R150" s="189">
        <v>0</v>
      </c>
    </row>
    <row r="151" spans="1:18" ht="14.25">
      <c r="A151" s="158" t="s">
        <v>244</v>
      </c>
      <c r="B151" s="158" t="s">
        <v>92</v>
      </c>
      <c r="C151" s="158" t="s">
        <v>213</v>
      </c>
      <c r="D151" s="158" t="s">
        <v>227</v>
      </c>
      <c r="E151" s="158" t="s">
        <v>242</v>
      </c>
      <c r="F151" s="158" t="s">
        <v>243</v>
      </c>
      <c r="G151" s="159">
        <v>1</v>
      </c>
      <c r="H151" s="159">
        <v>13</v>
      </c>
      <c r="I151" s="159">
        <v>2</v>
      </c>
      <c r="J151" s="159">
        <v>2</v>
      </c>
      <c r="K151" s="159">
        <v>2</v>
      </c>
      <c r="L151" s="159">
        <v>2</v>
      </c>
      <c r="M151" s="159">
        <v>1</v>
      </c>
      <c r="N151" s="159">
        <v>1</v>
      </c>
      <c r="O151" s="159">
        <v>1</v>
      </c>
      <c r="P151" s="160">
        <v>1</v>
      </c>
      <c r="Q151" s="160">
        <v>1</v>
      </c>
      <c r="R151" s="189">
        <v>1</v>
      </c>
    </row>
    <row r="152" spans="1:18" ht="14.25">
      <c r="A152" s="158" t="s">
        <v>244</v>
      </c>
      <c r="B152" s="158" t="s">
        <v>92</v>
      </c>
      <c r="C152" s="158" t="s">
        <v>231</v>
      </c>
      <c r="D152" s="158" t="s">
        <v>229</v>
      </c>
      <c r="E152" s="158" t="s">
        <v>242</v>
      </c>
      <c r="F152" s="158" t="s">
        <v>243</v>
      </c>
      <c r="G152" s="159">
        <v>1</v>
      </c>
      <c r="H152" s="159">
        <v>1</v>
      </c>
      <c r="I152" s="159">
        <v>1</v>
      </c>
      <c r="J152" s="159">
        <v>0</v>
      </c>
      <c r="K152" s="159">
        <v>0</v>
      </c>
      <c r="L152" s="159">
        <v>0</v>
      </c>
      <c r="M152" s="159">
        <v>0</v>
      </c>
      <c r="N152" s="159">
        <v>0</v>
      </c>
      <c r="O152" s="159">
        <v>0</v>
      </c>
      <c r="P152" s="160">
        <v>0</v>
      </c>
      <c r="Q152" s="160">
        <v>0</v>
      </c>
      <c r="R152" s="189">
        <v>0</v>
      </c>
    </row>
    <row r="153" spans="1:18" ht="14.25">
      <c r="A153" s="158" t="s">
        <v>244</v>
      </c>
      <c r="B153" s="158" t="s">
        <v>92</v>
      </c>
      <c r="C153" s="158" t="s">
        <v>232</v>
      </c>
      <c r="D153" s="158" t="s">
        <v>229</v>
      </c>
      <c r="E153" s="158" t="s">
        <v>242</v>
      </c>
      <c r="F153" s="158" t="s">
        <v>243</v>
      </c>
      <c r="G153" s="159">
        <v>1</v>
      </c>
      <c r="H153" s="159">
        <v>0</v>
      </c>
      <c r="I153" s="159">
        <v>0</v>
      </c>
      <c r="J153" s="159">
        <v>0</v>
      </c>
      <c r="K153" s="159">
        <v>0</v>
      </c>
      <c r="L153" s="159">
        <v>0</v>
      </c>
      <c r="M153" s="159">
        <v>0</v>
      </c>
      <c r="N153" s="159">
        <v>0</v>
      </c>
      <c r="O153" s="159">
        <v>0</v>
      </c>
      <c r="P153" s="160">
        <v>0</v>
      </c>
      <c r="Q153" s="160">
        <v>0</v>
      </c>
      <c r="R153" s="189">
        <v>0</v>
      </c>
    </row>
    <row r="154" spans="1:18" ht="14.25">
      <c r="A154" s="158" t="s">
        <v>244</v>
      </c>
      <c r="B154" s="158" t="s">
        <v>92</v>
      </c>
      <c r="C154" s="158" t="s">
        <v>234</v>
      </c>
      <c r="D154" s="158" t="s">
        <v>229</v>
      </c>
      <c r="E154" s="158" t="s">
        <v>242</v>
      </c>
      <c r="F154" s="158" t="s">
        <v>243</v>
      </c>
      <c r="G154" s="159">
        <v>1</v>
      </c>
      <c r="H154" s="159">
        <v>0</v>
      </c>
      <c r="I154" s="159">
        <v>0</v>
      </c>
      <c r="J154" s="159">
        <v>0</v>
      </c>
      <c r="K154" s="159">
        <v>0</v>
      </c>
      <c r="L154" s="159">
        <v>0</v>
      </c>
      <c r="M154" s="159">
        <v>0</v>
      </c>
      <c r="N154" s="159">
        <v>0</v>
      </c>
      <c r="O154" s="159">
        <v>0</v>
      </c>
      <c r="P154" s="160">
        <v>0</v>
      </c>
      <c r="Q154" s="160">
        <v>0</v>
      </c>
      <c r="R154" s="189">
        <v>0</v>
      </c>
    </row>
    <row r="155" spans="1:18" ht="14.25">
      <c r="A155" s="158" t="s">
        <v>244</v>
      </c>
      <c r="B155" s="158" t="s">
        <v>92</v>
      </c>
      <c r="C155" s="158" t="s">
        <v>236</v>
      </c>
      <c r="D155" s="158" t="s">
        <v>229</v>
      </c>
      <c r="E155" s="158" t="s">
        <v>242</v>
      </c>
      <c r="F155" s="158" t="s">
        <v>243</v>
      </c>
      <c r="G155" s="159">
        <v>1</v>
      </c>
      <c r="H155" s="159">
        <v>0</v>
      </c>
      <c r="I155" s="159">
        <v>0</v>
      </c>
      <c r="J155" s="159">
        <v>0</v>
      </c>
      <c r="K155" s="159">
        <v>0</v>
      </c>
      <c r="L155" s="159">
        <v>0</v>
      </c>
      <c r="M155" s="159">
        <v>0</v>
      </c>
      <c r="N155" s="159">
        <v>0</v>
      </c>
      <c r="O155" s="159">
        <v>0</v>
      </c>
      <c r="P155" s="160">
        <v>0</v>
      </c>
      <c r="Q155" s="160">
        <v>0</v>
      </c>
      <c r="R155" s="189">
        <v>0</v>
      </c>
    </row>
    <row r="156" spans="1:18" ht="14.25">
      <c r="A156" s="158" t="s">
        <v>244</v>
      </c>
      <c r="B156" s="158" t="s">
        <v>92</v>
      </c>
      <c r="C156" s="158" t="s">
        <v>228</v>
      </c>
      <c r="D156" s="158" t="s">
        <v>229</v>
      </c>
      <c r="E156" s="158" t="s">
        <v>242</v>
      </c>
      <c r="F156" s="158" t="s">
        <v>243</v>
      </c>
      <c r="G156" s="159">
        <v>1</v>
      </c>
      <c r="H156" s="159">
        <v>0</v>
      </c>
      <c r="I156" s="159">
        <v>0</v>
      </c>
      <c r="J156" s="159">
        <v>0</v>
      </c>
      <c r="K156" s="159">
        <v>0</v>
      </c>
      <c r="L156" s="159">
        <v>0</v>
      </c>
      <c r="M156" s="159">
        <v>0</v>
      </c>
      <c r="N156" s="159">
        <v>0</v>
      </c>
      <c r="O156" s="159">
        <v>0</v>
      </c>
      <c r="P156" s="160">
        <v>0</v>
      </c>
      <c r="Q156" s="160">
        <v>0</v>
      </c>
      <c r="R156" s="189">
        <v>0</v>
      </c>
    </row>
    <row r="157" spans="1:18" ht="14.25">
      <c r="A157" s="158" t="s">
        <v>244</v>
      </c>
      <c r="B157" s="158" t="s">
        <v>92</v>
      </c>
      <c r="C157" s="158" t="s">
        <v>213</v>
      </c>
      <c r="D157" s="158" t="s">
        <v>229</v>
      </c>
      <c r="E157" s="158" t="s">
        <v>242</v>
      </c>
      <c r="F157" s="158" t="s">
        <v>243</v>
      </c>
      <c r="G157" s="159">
        <v>1</v>
      </c>
      <c r="H157" s="159">
        <v>1</v>
      </c>
      <c r="I157" s="159">
        <v>1</v>
      </c>
      <c r="J157" s="159">
        <v>0</v>
      </c>
      <c r="K157" s="159">
        <v>0</v>
      </c>
      <c r="L157" s="159">
        <v>0</v>
      </c>
      <c r="M157" s="159">
        <v>0</v>
      </c>
      <c r="N157" s="159">
        <v>1</v>
      </c>
      <c r="O157" s="159">
        <v>0</v>
      </c>
      <c r="P157" s="160">
        <v>0</v>
      </c>
      <c r="Q157" s="160">
        <v>0</v>
      </c>
      <c r="R157" s="189">
        <v>0</v>
      </c>
    </row>
    <row r="158" spans="1:18" ht="14.25">
      <c r="A158" s="158" t="s">
        <v>244</v>
      </c>
      <c r="B158" s="158" t="s">
        <v>92</v>
      </c>
      <c r="C158" s="158" t="s">
        <v>231</v>
      </c>
      <c r="D158" s="158" t="s">
        <v>213</v>
      </c>
      <c r="E158" s="158" t="s">
        <v>242</v>
      </c>
      <c r="F158" s="158" t="s">
        <v>243</v>
      </c>
      <c r="G158" s="159">
        <v>1</v>
      </c>
      <c r="H158" s="159">
        <v>1140</v>
      </c>
      <c r="I158" s="159">
        <v>1163</v>
      </c>
      <c r="J158" s="159">
        <v>1207</v>
      </c>
      <c r="K158" s="159">
        <v>1171</v>
      </c>
      <c r="L158" s="159">
        <v>1268</v>
      </c>
      <c r="M158" s="159">
        <v>1205</v>
      </c>
      <c r="N158" s="159">
        <v>1377</v>
      </c>
      <c r="O158" s="159">
        <v>1827</v>
      </c>
      <c r="P158" s="160">
        <v>2018</v>
      </c>
      <c r="Q158" s="160">
        <v>2104</v>
      </c>
      <c r="R158" s="189">
        <v>2357</v>
      </c>
    </row>
    <row r="159" spans="1:18" ht="14.25">
      <c r="A159" s="158" t="s">
        <v>244</v>
      </c>
      <c r="B159" s="158" t="s">
        <v>92</v>
      </c>
      <c r="C159" s="158" t="s">
        <v>232</v>
      </c>
      <c r="D159" s="158" t="s">
        <v>213</v>
      </c>
      <c r="E159" s="158" t="s">
        <v>242</v>
      </c>
      <c r="F159" s="158" t="s">
        <v>243</v>
      </c>
      <c r="G159" s="159">
        <v>1</v>
      </c>
      <c r="H159" s="159">
        <v>1</v>
      </c>
      <c r="I159" s="159">
        <v>1</v>
      </c>
      <c r="J159" s="159">
        <v>1</v>
      </c>
      <c r="K159" s="159">
        <v>1</v>
      </c>
      <c r="L159" s="159">
        <v>1</v>
      </c>
      <c r="M159" s="159">
        <v>1</v>
      </c>
      <c r="N159" s="159">
        <v>1</v>
      </c>
      <c r="O159" s="159">
        <v>2</v>
      </c>
      <c r="P159" s="160">
        <v>3</v>
      </c>
      <c r="Q159" s="160">
        <v>2</v>
      </c>
      <c r="R159" s="189">
        <v>1</v>
      </c>
    </row>
    <row r="160" spans="1:18" ht="14.25">
      <c r="A160" s="158" t="s">
        <v>244</v>
      </c>
      <c r="B160" s="158" t="s">
        <v>92</v>
      </c>
      <c r="C160" s="158" t="s">
        <v>234</v>
      </c>
      <c r="D160" s="158" t="s">
        <v>213</v>
      </c>
      <c r="E160" s="158" t="s">
        <v>242</v>
      </c>
      <c r="F160" s="158" t="s">
        <v>243</v>
      </c>
      <c r="G160" s="159">
        <v>1</v>
      </c>
      <c r="H160" s="159">
        <v>204</v>
      </c>
      <c r="I160" s="159">
        <v>288</v>
      </c>
      <c r="J160" s="159">
        <v>301</v>
      </c>
      <c r="K160" s="159">
        <v>327</v>
      </c>
      <c r="L160" s="159">
        <v>382</v>
      </c>
      <c r="M160" s="159">
        <v>366</v>
      </c>
      <c r="N160" s="159">
        <v>379</v>
      </c>
      <c r="O160" s="159">
        <v>467</v>
      </c>
      <c r="P160" s="160">
        <v>495</v>
      </c>
      <c r="Q160" s="160">
        <v>565</v>
      </c>
      <c r="R160" s="189">
        <v>645</v>
      </c>
    </row>
    <row r="161" spans="1:18" ht="14.25">
      <c r="A161" s="158" t="s">
        <v>244</v>
      </c>
      <c r="B161" s="158" t="s">
        <v>92</v>
      </c>
      <c r="C161" s="158" t="s">
        <v>236</v>
      </c>
      <c r="D161" s="158" t="s">
        <v>213</v>
      </c>
      <c r="E161" s="158" t="s">
        <v>242</v>
      </c>
      <c r="F161" s="158" t="s">
        <v>243</v>
      </c>
      <c r="G161" s="159">
        <v>1</v>
      </c>
      <c r="H161" s="159">
        <v>1</v>
      </c>
      <c r="I161" s="159">
        <v>0</v>
      </c>
      <c r="J161" s="159">
        <v>0</v>
      </c>
      <c r="K161" s="159">
        <v>0</v>
      </c>
      <c r="L161" s="159">
        <v>0</v>
      </c>
      <c r="M161" s="159">
        <v>0</v>
      </c>
      <c r="N161" s="159">
        <v>0</v>
      </c>
      <c r="O161" s="159">
        <v>0</v>
      </c>
      <c r="P161" s="160">
        <v>0</v>
      </c>
      <c r="Q161" s="160">
        <v>0</v>
      </c>
      <c r="R161" s="189">
        <v>0</v>
      </c>
    </row>
    <row r="162" spans="1:18" ht="14.25">
      <c r="A162" s="158" t="s">
        <v>244</v>
      </c>
      <c r="B162" s="158" t="s">
        <v>92</v>
      </c>
      <c r="C162" s="158" t="s">
        <v>228</v>
      </c>
      <c r="D162" s="158" t="s">
        <v>213</v>
      </c>
      <c r="E162" s="158" t="s">
        <v>242</v>
      </c>
      <c r="F162" s="158" t="s">
        <v>243</v>
      </c>
      <c r="G162" s="159">
        <v>1</v>
      </c>
      <c r="H162" s="159">
        <v>0</v>
      </c>
      <c r="I162" s="159">
        <v>0</v>
      </c>
      <c r="J162" s="159">
        <v>0</v>
      </c>
      <c r="K162" s="159">
        <v>0</v>
      </c>
      <c r="L162" s="159">
        <v>0</v>
      </c>
      <c r="M162" s="159">
        <v>2</v>
      </c>
      <c r="N162" s="159">
        <v>0</v>
      </c>
      <c r="O162" s="159">
        <v>0</v>
      </c>
      <c r="P162" s="160">
        <v>0</v>
      </c>
      <c r="Q162" s="160">
        <v>0</v>
      </c>
      <c r="R162" s="189">
        <v>0</v>
      </c>
    </row>
    <row r="163" spans="1:18" ht="14.25">
      <c r="A163" s="158" t="s">
        <v>244</v>
      </c>
      <c r="B163" s="158" t="s">
        <v>92</v>
      </c>
      <c r="C163" s="158" t="s">
        <v>213</v>
      </c>
      <c r="D163" s="158" t="s">
        <v>213</v>
      </c>
      <c r="E163" s="158" t="s">
        <v>242</v>
      </c>
      <c r="F163" s="158" t="s">
        <v>243</v>
      </c>
      <c r="G163" s="159">
        <v>1</v>
      </c>
      <c r="H163" s="159">
        <v>1346</v>
      </c>
      <c r="I163" s="159">
        <v>1452</v>
      </c>
      <c r="J163" s="159">
        <v>1508</v>
      </c>
      <c r="K163" s="159">
        <v>1498</v>
      </c>
      <c r="L163" s="159">
        <v>1651</v>
      </c>
      <c r="M163" s="159">
        <v>1574</v>
      </c>
      <c r="N163" s="159">
        <v>1758</v>
      </c>
      <c r="O163" s="159">
        <v>2296</v>
      </c>
      <c r="P163" s="160">
        <v>2516</v>
      </c>
      <c r="Q163" s="160">
        <v>2671</v>
      </c>
      <c r="R163" s="189">
        <v>3003</v>
      </c>
    </row>
    <row r="164" spans="1:18" ht="14.25">
      <c r="A164" s="158" t="s">
        <v>244</v>
      </c>
      <c r="B164" s="158" t="s">
        <v>93</v>
      </c>
      <c r="C164" s="158" t="s">
        <v>231</v>
      </c>
      <c r="D164" s="158" t="s">
        <v>215</v>
      </c>
      <c r="E164" s="158" t="s">
        <v>242</v>
      </c>
      <c r="F164" s="158" t="s">
        <v>243</v>
      </c>
      <c r="G164" s="159">
        <v>1</v>
      </c>
      <c r="H164" s="159">
        <v>203</v>
      </c>
      <c r="I164" s="159">
        <v>215</v>
      </c>
      <c r="J164" s="159">
        <v>234</v>
      </c>
      <c r="K164" s="159">
        <v>256</v>
      </c>
      <c r="L164" s="159">
        <v>250</v>
      </c>
      <c r="M164" s="159">
        <v>226</v>
      </c>
      <c r="N164" s="159">
        <v>256</v>
      </c>
      <c r="O164" s="159">
        <v>200</v>
      </c>
      <c r="P164" s="160">
        <v>201</v>
      </c>
      <c r="Q164" s="160">
        <v>234</v>
      </c>
      <c r="R164" s="189">
        <v>253</v>
      </c>
    </row>
    <row r="165" spans="1:18" ht="14.25">
      <c r="A165" s="158" t="s">
        <v>244</v>
      </c>
      <c r="B165" s="158" t="s">
        <v>93</v>
      </c>
      <c r="C165" s="158" t="s">
        <v>232</v>
      </c>
      <c r="D165" s="158" t="s">
        <v>215</v>
      </c>
      <c r="E165" s="158" t="s">
        <v>242</v>
      </c>
      <c r="F165" s="158" t="s">
        <v>243</v>
      </c>
      <c r="G165" s="159">
        <v>1</v>
      </c>
      <c r="H165" s="159">
        <v>0</v>
      </c>
      <c r="I165" s="159">
        <v>0</v>
      </c>
      <c r="J165" s="159">
        <v>0</v>
      </c>
      <c r="K165" s="159">
        <v>0</v>
      </c>
      <c r="L165" s="159">
        <v>0</v>
      </c>
      <c r="M165" s="159">
        <v>0</v>
      </c>
      <c r="N165" s="159">
        <v>0</v>
      </c>
      <c r="O165" s="159">
        <v>0</v>
      </c>
      <c r="P165" s="160">
        <v>0</v>
      </c>
      <c r="Q165" s="160">
        <v>0</v>
      </c>
      <c r="R165" s="189">
        <v>0</v>
      </c>
    </row>
    <row r="166" spans="1:18" ht="14.25">
      <c r="A166" s="158" t="s">
        <v>244</v>
      </c>
      <c r="B166" s="158" t="s">
        <v>93</v>
      </c>
      <c r="C166" s="158" t="s">
        <v>234</v>
      </c>
      <c r="D166" s="158" t="s">
        <v>215</v>
      </c>
      <c r="E166" s="158" t="s">
        <v>242</v>
      </c>
      <c r="F166" s="158" t="s">
        <v>243</v>
      </c>
      <c r="G166" s="159">
        <v>1</v>
      </c>
      <c r="H166" s="159">
        <v>0</v>
      </c>
      <c r="I166" s="159">
        <v>0</v>
      </c>
      <c r="J166" s="159">
        <v>12</v>
      </c>
      <c r="K166" s="159">
        <v>4</v>
      </c>
      <c r="L166" s="159">
        <v>10</v>
      </c>
      <c r="M166" s="159">
        <v>16</v>
      </c>
      <c r="N166" s="159">
        <v>32</v>
      </c>
      <c r="O166" s="159">
        <v>0</v>
      </c>
      <c r="P166" s="160">
        <v>0</v>
      </c>
      <c r="Q166" s="160">
        <v>0</v>
      </c>
      <c r="R166" s="189">
        <v>0</v>
      </c>
    </row>
    <row r="167" spans="1:18" ht="14.25">
      <c r="A167" s="158" t="s">
        <v>244</v>
      </c>
      <c r="B167" s="158" t="s">
        <v>93</v>
      </c>
      <c r="C167" s="158" t="s">
        <v>236</v>
      </c>
      <c r="D167" s="158" t="s">
        <v>215</v>
      </c>
      <c r="E167" s="158" t="s">
        <v>242</v>
      </c>
      <c r="F167" s="158" t="s">
        <v>243</v>
      </c>
      <c r="G167" s="159">
        <v>1</v>
      </c>
      <c r="H167" s="159">
        <v>0</v>
      </c>
      <c r="I167" s="159">
        <v>0</v>
      </c>
      <c r="J167" s="159">
        <v>0</v>
      </c>
      <c r="K167" s="159">
        <v>0</v>
      </c>
      <c r="L167" s="159">
        <v>0</v>
      </c>
      <c r="M167" s="159">
        <v>0</v>
      </c>
      <c r="N167" s="159">
        <v>0</v>
      </c>
      <c r="O167" s="159">
        <v>0</v>
      </c>
      <c r="P167" s="160">
        <v>0</v>
      </c>
      <c r="Q167" s="160">
        <v>0</v>
      </c>
      <c r="R167" s="189">
        <v>0</v>
      </c>
    </row>
    <row r="168" spans="1:18" ht="14.25">
      <c r="A168" s="158" t="s">
        <v>244</v>
      </c>
      <c r="B168" s="158" t="s">
        <v>93</v>
      </c>
      <c r="C168" s="158" t="s">
        <v>228</v>
      </c>
      <c r="D168" s="158" t="s">
        <v>215</v>
      </c>
      <c r="E168" s="158" t="s">
        <v>242</v>
      </c>
      <c r="F168" s="158" t="s">
        <v>243</v>
      </c>
      <c r="G168" s="159">
        <v>1</v>
      </c>
      <c r="H168" s="159">
        <v>0</v>
      </c>
      <c r="I168" s="159">
        <v>0</v>
      </c>
      <c r="J168" s="159">
        <v>0</v>
      </c>
      <c r="K168" s="159">
        <v>2</v>
      </c>
      <c r="L168" s="159">
        <v>0</v>
      </c>
      <c r="M168" s="159">
        <v>0</v>
      </c>
      <c r="N168" s="159">
        <v>0</v>
      </c>
      <c r="O168" s="159">
        <v>0</v>
      </c>
      <c r="P168" s="160">
        <v>0</v>
      </c>
      <c r="Q168" s="160">
        <v>0</v>
      </c>
      <c r="R168" s="189">
        <v>0</v>
      </c>
    </row>
    <row r="169" spans="1:18" ht="14.25">
      <c r="A169" s="158" t="s">
        <v>244</v>
      </c>
      <c r="B169" s="158" t="s">
        <v>93</v>
      </c>
      <c r="C169" s="158" t="s">
        <v>213</v>
      </c>
      <c r="D169" s="158" t="s">
        <v>215</v>
      </c>
      <c r="E169" s="158" t="s">
        <v>242</v>
      </c>
      <c r="F169" s="158" t="s">
        <v>243</v>
      </c>
      <c r="G169" s="159">
        <v>1</v>
      </c>
      <c r="H169" s="159">
        <v>203</v>
      </c>
      <c r="I169" s="159">
        <v>215</v>
      </c>
      <c r="J169" s="159">
        <v>246</v>
      </c>
      <c r="K169" s="159">
        <v>262</v>
      </c>
      <c r="L169" s="159">
        <v>259</v>
      </c>
      <c r="M169" s="159">
        <v>242</v>
      </c>
      <c r="N169" s="159">
        <v>288</v>
      </c>
      <c r="O169" s="159">
        <v>200</v>
      </c>
      <c r="P169" s="160">
        <v>201</v>
      </c>
      <c r="Q169" s="160">
        <v>234</v>
      </c>
      <c r="R169" s="189">
        <v>253</v>
      </c>
    </row>
    <row r="170" spans="1:18" ht="14.25">
      <c r="A170" s="158" t="s">
        <v>244</v>
      </c>
      <c r="B170" s="158" t="s">
        <v>93</v>
      </c>
      <c r="C170" s="158" t="s">
        <v>231</v>
      </c>
      <c r="D170" s="158" t="s">
        <v>217</v>
      </c>
      <c r="E170" s="158" t="s">
        <v>242</v>
      </c>
      <c r="F170" s="158" t="s">
        <v>243</v>
      </c>
      <c r="G170" s="159">
        <v>1</v>
      </c>
      <c r="H170" s="159">
        <v>3</v>
      </c>
      <c r="I170" s="159">
        <v>4</v>
      </c>
      <c r="J170" s="159">
        <v>4</v>
      </c>
      <c r="K170" s="159">
        <v>4</v>
      </c>
      <c r="L170" s="159">
        <v>3</v>
      </c>
      <c r="M170" s="159">
        <v>4</v>
      </c>
      <c r="N170" s="159">
        <v>1</v>
      </c>
      <c r="O170" s="159">
        <v>0</v>
      </c>
      <c r="P170" s="160">
        <v>0</v>
      </c>
      <c r="Q170" s="160">
        <v>0</v>
      </c>
      <c r="R170" s="189">
        <v>0</v>
      </c>
    </row>
    <row r="171" spans="1:18" ht="14.25">
      <c r="A171" s="158" t="s">
        <v>244</v>
      </c>
      <c r="B171" s="158" t="s">
        <v>93</v>
      </c>
      <c r="C171" s="158" t="s">
        <v>232</v>
      </c>
      <c r="D171" s="158" t="s">
        <v>217</v>
      </c>
      <c r="E171" s="158" t="s">
        <v>242</v>
      </c>
      <c r="F171" s="158" t="s">
        <v>243</v>
      </c>
      <c r="G171" s="159">
        <v>1</v>
      </c>
      <c r="H171" s="159">
        <v>0</v>
      </c>
      <c r="I171" s="159">
        <v>0</v>
      </c>
      <c r="J171" s="159">
        <v>0</v>
      </c>
      <c r="K171" s="159">
        <v>0</v>
      </c>
      <c r="L171" s="159">
        <v>0</v>
      </c>
      <c r="M171" s="159">
        <v>0</v>
      </c>
      <c r="N171" s="159">
        <v>0</v>
      </c>
      <c r="O171" s="159">
        <v>0</v>
      </c>
      <c r="P171" s="160">
        <v>0</v>
      </c>
      <c r="Q171" s="160">
        <v>0</v>
      </c>
      <c r="R171" s="189">
        <v>0</v>
      </c>
    </row>
    <row r="172" spans="1:18" ht="14.25">
      <c r="A172" s="158" t="s">
        <v>244</v>
      </c>
      <c r="B172" s="158" t="s">
        <v>93</v>
      </c>
      <c r="C172" s="158" t="s">
        <v>234</v>
      </c>
      <c r="D172" s="158" t="s">
        <v>217</v>
      </c>
      <c r="E172" s="158" t="s">
        <v>242</v>
      </c>
      <c r="F172" s="158" t="s">
        <v>243</v>
      </c>
      <c r="G172" s="159">
        <v>1</v>
      </c>
      <c r="H172" s="159">
        <v>8</v>
      </c>
      <c r="I172" s="159">
        <v>7</v>
      </c>
      <c r="J172" s="159">
        <v>8</v>
      </c>
      <c r="K172" s="159">
        <v>8</v>
      </c>
      <c r="L172" s="159">
        <v>9</v>
      </c>
      <c r="M172" s="159">
        <v>8</v>
      </c>
      <c r="N172" s="159">
        <v>11</v>
      </c>
      <c r="O172" s="159">
        <v>0</v>
      </c>
      <c r="P172" s="160">
        <v>0</v>
      </c>
      <c r="Q172" s="160">
        <v>0</v>
      </c>
      <c r="R172" s="189">
        <v>0</v>
      </c>
    </row>
    <row r="173" spans="1:18" ht="14.25">
      <c r="A173" s="158" t="s">
        <v>244</v>
      </c>
      <c r="B173" s="158" t="s">
        <v>93</v>
      </c>
      <c r="C173" s="158" t="s">
        <v>236</v>
      </c>
      <c r="D173" s="158" t="s">
        <v>217</v>
      </c>
      <c r="E173" s="158" t="s">
        <v>242</v>
      </c>
      <c r="F173" s="158" t="s">
        <v>243</v>
      </c>
      <c r="G173" s="159">
        <v>1</v>
      </c>
      <c r="H173" s="159">
        <v>0</v>
      </c>
      <c r="I173" s="159">
        <v>0</v>
      </c>
      <c r="J173" s="159">
        <v>0</v>
      </c>
      <c r="K173" s="159">
        <v>0</v>
      </c>
      <c r="L173" s="159">
        <v>0</v>
      </c>
      <c r="M173" s="159">
        <v>0</v>
      </c>
      <c r="N173" s="159">
        <v>0</v>
      </c>
      <c r="O173" s="159">
        <v>0</v>
      </c>
      <c r="P173" s="160">
        <v>0</v>
      </c>
      <c r="Q173" s="160">
        <v>0</v>
      </c>
      <c r="R173" s="189">
        <v>0</v>
      </c>
    </row>
    <row r="174" spans="1:18" ht="14.25">
      <c r="A174" s="158" t="s">
        <v>244</v>
      </c>
      <c r="B174" s="158" t="s">
        <v>93</v>
      </c>
      <c r="C174" s="158" t="s">
        <v>228</v>
      </c>
      <c r="D174" s="158" t="s">
        <v>217</v>
      </c>
      <c r="E174" s="158" t="s">
        <v>242</v>
      </c>
      <c r="F174" s="158" t="s">
        <v>243</v>
      </c>
      <c r="G174" s="159">
        <v>1</v>
      </c>
      <c r="H174" s="159">
        <v>0</v>
      </c>
      <c r="I174" s="159">
        <v>0</v>
      </c>
      <c r="J174" s="159">
        <v>0</v>
      </c>
      <c r="K174" s="159">
        <v>0</v>
      </c>
      <c r="L174" s="159">
        <v>0</v>
      </c>
      <c r="M174" s="159">
        <v>0</v>
      </c>
      <c r="N174" s="159">
        <v>0</v>
      </c>
      <c r="O174" s="159">
        <v>0</v>
      </c>
      <c r="P174" s="160">
        <v>0</v>
      </c>
      <c r="Q174" s="160">
        <v>0</v>
      </c>
      <c r="R174" s="189">
        <v>0</v>
      </c>
    </row>
    <row r="175" spans="1:18" ht="14.25">
      <c r="A175" s="158" t="s">
        <v>244</v>
      </c>
      <c r="B175" s="158" t="s">
        <v>93</v>
      </c>
      <c r="C175" s="158" t="s">
        <v>213</v>
      </c>
      <c r="D175" s="158" t="s">
        <v>217</v>
      </c>
      <c r="E175" s="158" t="s">
        <v>242</v>
      </c>
      <c r="F175" s="158" t="s">
        <v>243</v>
      </c>
      <c r="G175" s="159">
        <v>1</v>
      </c>
      <c r="H175" s="159">
        <v>11</v>
      </c>
      <c r="I175" s="159">
        <v>10</v>
      </c>
      <c r="J175" s="159">
        <v>12</v>
      </c>
      <c r="K175" s="159">
        <v>11</v>
      </c>
      <c r="L175" s="159">
        <v>12</v>
      </c>
      <c r="M175" s="159">
        <v>11</v>
      </c>
      <c r="N175" s="159">
        <v>12</v>
      </c>
      <c r="O175" s="159">
        <v>0</v>
      </c>
      <c r="P175" s="160">
        <v>0</v>
      </c>
      <c r="Q175" s="160">
        <v>0</v>
      </c>
      <c r="R175" s="189">
        <v>0</v>
      </c>
    </row>
    <row r="176" spans="1:18" ht="14.25">
      <c r="A176" s="158" t="s">
        <v>244</v>
      </c>
      <c r="B176" s="158" t="s">
        <v>93</v>
      </c>
      <c r="C176" s="158" t="s">
        <v>231</v>
      </c>
      <c r="D176" s="158" t="s">
        <v>219</v>
      </c>
      <c r="E176" s="158" t="s">
        <v>242</v>
      </c>
      <c r="F176" s="158" t="s">
        <v>243</v>
      </c>
      <c r="G176" s="159">
        <v>1</v>
      </c>
      <c r="H176" s="159">
        <v>2</v>
      </c>
      <c r="I176" s="159">
        <v>3</v>
      </c>
      <c r="J176" s="159">
        <v>1</v>
      </c>
      <c r="K176" s="159">
        <v>2</v>
      </c>
      <c r="L176" s="159">
        <v>1</v>
      </c>
      <c r="M176" s="159">
        <v>0</v>
      </c>
      <c r="N176" s="159">
        <v>0</v>
      </c>
      <c r="O176" s="159">
        <v>0</v>
      </c>
      <c r="P176" s="160">
        <v>0</v>
      </c>
      <c r="Q176" s="160">
        <v>0</v>
      </c>
      <c r="R176" s="189">
        <v>0</v>
      </c>
    </row>
    <row r="177" spans="1:18" ht="14.25">
      <c r="A177" s="158" t="s">
        <v>244</v>
      </c>
      <c r="B177" s="158" t="s">
        <v>93</v>
      </c>
      <c r="C177" s="158" t="s">
        <v>232</v>
      </c>
      <c r="D177" s="158" t="s">
        <v>219</v>
      </c>
      <c r="E177" s="158" t="s">
        <v>242</v>
      </c>
      <c r="F177" s="158" t="s">
        <v>243</v>
      </c>
      <c r="G177" s="159">
        <v>1</v>
      </c>
      <c r="H177" s="159">
        <v>0</v>
      </c>
      <c r="I177" s="159">
        <v>0</v>
      </c>
      <c r="J177" s="159">
        <v>0</v>
      </c>
      <c r="K177" s="159">
        <v>0</v>
      </c>
      <c r="L177" s="159">
        <v>0</v>
      </c>
      <c r="M177" s="159">
        <v>0</v>
      </c>
      <c r="N177" s="159">
        <v>0</v>
      </c>
      <c r="O177" s="159">
        <v>0</v>
      </c>
      <c r="P177" s="160">
        <v>0</v>
      </c>
      <c r="Q177" s="160">
        <v>0</v>
      </c>
      <c r="R177" s="189">
        <v>0</v>
      </c>
    </row>
    <row r="178" spans="1:18" ht="14.25">
      <c r="A178" s="158" t="s">
        <v>244</v>
      </c>
      <c r="B178" s="158" t="s">
        <v>93</v>
      </c>
      <c r="C178" s="158" t="s">
        <v>234</v>
      </c>
      <c r="D178" s="158" t="s">
        <v>219</v>
      </c>
      <c r="E178" s="158" t="s">
        <v>242</v>
      </c>
      <c r="F178" s="158" t="s">
        <v>243</v>
      </c>
      <c r="G178" s="159">
        <v>1</v>
      </c>
      <c r="H178" s="159">
        <v>0</v>
      </c>
      <c r="I178" s="159">
        <v>0</v>
      </c>
      <c r="J178" s="159">
        <v>0</v>
      </c>
      <c r="K178" s="159">
        <v>0</v>
      </c>
      <c r="L178" s="159">
        <v>0</v>
      </c>
      <c r="M178" s="159">
        <v>0</v>
      </c>
      <c r="N178" s="159">
        <v>0</v>
      </c>
      <c r="O178" s="159">
        <v>0</v>
      </c>
      <c r="P178" s="160">
        <v>0</v>
      </c>
      <c r="Q178" s="160">
        <v>0</v>
      </c>
      <c r="R178" s="189">
        <v>0</v>
      </c>
    </row>
    <row r="179" spans="1:18" ht="14.25">
      <c r="A179" s="158" t="s">
        <v>244</v>
      </c>
      <c r="B179" s="158" t="s">
        <v>93</v>
      </c>
      <c r="C179" s="158" t="s">
        <v>236</v>
      </c>
      <c r="D179" s="158" t="s">
        <v>219</v>
      </c>
      <c r="E179" s="158" t="s">
        <v>242</v>
      </c>
      <c r="F179" s="158" t="s">
        <v>243</v>
      </c>
      <c r="G179" s="159">
        <v>1</v>
      </c>
      <c r="H179" s="159">
        <v>0</v>
      </c>
      <c r="I179" s="159">
        <v>0</v>
      </c>
      <c r="J179" s="159">
        <v>0</v>
      </c>
      <c r="K179" s="159">
        <v>0</v>
      </c>
      <c r="L179" s="159">
        <v>0</v>
      </c>
      <c r="M179" s="159">
        <v>0</v>
      </c>
      <c r="N179" s="159">
        <v>0</v>
      </c>
      <c r="O179" s="159">
        <v>0</v>
      </c>
      <c r="P179" s="160">
        <v>0</v>
      </c>
      <c r="Q179" s="160">
        <v>0</v>
      </c>
      <c r="R179" s="189">
        <v>0</v>
      </c>
    </row>
    <row r="180" spans="1:18" ht="14.25">
      <c r="A180" s="158" t="s">
        <v>244</v>
      </c>
      <c r="B180" s="158" t="s">
        <v>93</v>
      </c>
      <c r="C180" s="158" t="s">
        <v>228</v>
      </c>
      <c r="D180" s="158" t="s">
        <v>219</v>
      </c>
      <c r="E180" s="158" t="s">
        <v>242</v>
      </c>
      <c r="F180" s="158" t="s">
        <v>243</v>
      </c>
      <c r="G180" s="159">
        <v>1</v>
      </c>
      <c r="H180" s="159">
        <v>0</v>
      </c>
      <c r="I180" s="159">
        <v>0</v>
      </c>
      <c r="J180" s="159">
        <v>0</v>
      </c>
      <c r="K180" s="159">
        <v>0</v>
      </c>
      <c r="L180" s="159">
        <v>0</v>
      </c>
      <c r="M180" s="159">
        <v>0</v>
      </c>
      <c r="N180" s="159">
        <v>0</v>
      </c>
      <c r="O180" s="159">
        <v>0</v>
      </c>
      <c r="P180" s="160">
        <v>0</v>
      </c>
      <c r="Q180" s="160">
        <v>0</v>
      </c>
      <c r="R180" s="189">
        <v>0</v>
      </c>
    </row>
    <row r="181" spans="1:18" ht="14.25">
      <c r="A181" s="158" t="s">
        <v>244</v>
      </c>
      <c r="B181" s="158" t="s">
        <v>93</v>
      </c>
      <c r="C181" s="158" t="s">
        <v>213</v>
      </c>
      <c r="D181" s="158" t="s">
        <v>219</v>
      </c>
      <c r="E181" s="158" t="s">
        <v>242</v>
      </c>
      <c r="F181" s="158" t="s">
        <v>243</v>
      </c>
      <c r="G181" s="159">
        <v>1</v>
      </c>
      <c r="H181" s="159">
        <v>2</v>
      </c>
      <c r="I181" s="159">
        <v>3</v>
      </c>
      <c r="J181" s="159">
        <v>1</v>
      </c>
      <c r="K181" s="159">
        <v>2</v>
      </c>
      <c r="L181" s="159">
        <v>1</v>
      </c>
      <c r="M181" s="159">
        <v>0</v>
      </c>
      <c r="N181" s="159">
        <v>0</v>
      </c>
      <c r="O181" s="159">
        <v>0</v>
      </c>
      <c r="P181" s="160">
        <v>0</v>
      </c>
      <c r="Q181" s="160">
        <v>0</v>
      </c>
      <c r="R181" s="189">
        <v>0</v>
      </c>
    </row>
    <row r="182" spans="1:18" ht="14.25">
      <c r="A182" s="158" t="s">
        <v>244</v>
      </c>
      <c r="B182" s="158" t="s">
        <v>93</v>
      </c>
      <c r="C182" s="158" t="s">
        <v>231</v>
      </c>
      <c r="D182" s="158" t="s">
        <v>221</v>
      </c>
      <c r="E182" s="158" t="s">
        <v>242</v>
      </c>
      <c r="F182" s="158" t="s">
        <v>243</v>
      </c>
      <c r="G182" s="159">
        <v>1</v>
      </c>
      <c r="H182" s="159">
        <v>26</v>
      </c>
      <c r="I182" s="159">
        <v>16</v>
      </c>
      <c r="J182" s="159">
        <v>13</v>
      </c>
      <c r="K182" s="159">
        <v>10</v>
      </c>
      <c r="L182" s="159">
        <v>10</v>
      </c>
      <c r="M182" s="159">
        <v>7</v>
      </c>
      <c r="N182" s="159">
        <v>6</v>
      </c>
      <c r="O182" s="159">
        <v>4</v>
      </c>
      <c r="P182" s="160">
        <v>5</v>
      </c>
      <c r="Q182" s="160">
        <v>12</v>
      </c>
      <c r="R182" s="189">
        <v>12</v>
      </c>
    </row>
    <row r="183" spans="1:18" ht="14.25">
      <c r="A183" s="158" t="s">
        <v>244</v>
      </c>
      <c r="B183" s="158" t="s">
        <v>93</v>
      </c>
      <c r="C183" s="158" t="s">
        <v>232</v>
      </c>
      <c r="D183" s="158" t="s">
        <v>221</v>
      </c>
      <c r="E183" s="158" t="s">
        <v>242</v>
      </c>
      <c r="F183" s="158" t="s">
        <v>243</v>
      </c>
      <c r="G183" s="159">
        <v>1</v>
      </c>
      <c r="H183" s="159">
        <v>0</v>
      </c>
      <c r="I183" s="159">
        <v>0</v>
      </c>
      <c r="J183" s="159">
        <v>0</v>
      </c>
      <c r="K183" s="159">
        <v>0</v>
      </c>
      <c r="L183" s="159">
        <v>0</v>
      </c>
      <c r="M183" s="159">
        <v>0</v>
      </c>
      <c r="N183" s="159">
        <v>0</v>
      </c>
      <c r="O183" s="159">
        <v>0</v>
      </c>
      <c r="P183" s="160">
        <v>0</v>
      </c>
      <c r="Q183" s="160">
        <v>0</v>
      </c>
      <c r="R183" s="189">
        <v>0</v>
      </c>
    </row>
    <row r="184" spans="1:18" ht="14.25">
      <c r="A184" s="158" t="s">
        <v>244</v>
      </c>
      <c r="B184" s="158" t="s">
        <v>93</v>
      </c>
      <c r="C184" s="158" t="s">
        <v>234</v>
      </c>
      <c r="D184" s="158" t="s">
        <v>221</v>
      </c>
      <c r="E184" s="158" t="s">
        <v>242</v>
      </c>
      <c r="F184" s="158" t="s">
        <v>243</v>
      </c>
      <c r="G184" s="159">
        <v>1</v>
      </c>
      <c r="H184" s="159">
        <v>0</v>
      </c>
      <c r="I184" s="159">
        <v>0</v>
      </c>
      <c r="J184" s="159">
        <v>0</v>
      </c>
      <c r="K184" s="159">
        <v>0</v>
      </c>
      <c r="L184" s="159">
        <v>0</v>
      </c>
      <c r="M184" s="159">
        <v>0</v>
      </c>
      <c r="N184" s="159">
        <v>0</v>
      </c>
      <c r="O184" s="159">
        <v>0</v>
      </c>
      <c r="P184" s="160">
        <v>0</v>
      </c>
      <c r="Q184" s="160">
        <v>0</v>
      </c>
      <c r="R184" s="189">
        <v>0</v>
      </c>
    </row>
    <row r="185" spans="1:18" ht="14.25">
      <c r="A185" s="158" t="s">
        <v>244</v>
      </c>
      <c r="B185" s="158" t="s">
        <v>93</v>
      </c>
      <c r="C185" s="158" t="s">
        <v>236</v>
      </c>
      <c r="D185" s="158" t="s">
        <v>221</v>
      </c>
      <c r="E185" s="158" t="s">
        <v>242</v>
      </c>
      <c r="F185" s="158" t="s">
        <v>243</v>
      </c>
      <c r="G185" s="159">
        <v>1</v>
      </c>
      <c r="H185" s="159">
        <v>0</v>
      </c>
      <c r="I185" s="159">
        <v>0</v>
      </c>
      <c r="J185" s="159">
        <v>0</v>
      </c>
      <c r="K185" s="159">
        <v>0</v>
      </c>
      <c r="L185" s="159">
        <v>0</v>
      </c>
      <c r="M185" s="159">
        <v>0</v>
      </c>
      <c r="N185" s="159">
        <v>0</v>
      </c>
      <c r="O185" s="159">
        <v>0</v>
      </c>
      <c r="P185" s="160">
        <v>0</v>
      </c>
      <c r="Q185" s="160">
        <v>0</v>
      </c>
      <c r="R185" s="189">
        <v>0</v>
      </c>
    </row>
    <row r="186" spans="1:18" ht="14.25">
      <c r="A186" s="158" t="s">
        <v>244</v>
      </c>
      <c r="B186" s="158" t="s">
        <v>93</v>
      </c>
      <c r="C186" s="158" t="s">
        <v>228</v>
      </c>
      <c r="D186" s="158" t="s">
        <v>221</v>
      </c>
      <c r="E186" s="158" t="s">
        <v>242</v>
      </c>
      <c r="F186" s="158" t="s">
        <v>243</v>
      </c>
      <c r="G186" s="159">
        <v>1</v>
      </c>
      <c r="H186" s="159">
        <v>0</v>
      </c>
      <c r="I186" s="159">
        <v>0</v>
      </c>
      <c r="J186" s="159">
        <v>0</v>
      </c>
      <c r="K186" s="159">
        <v>0</v>
      </c>
      <c r="L186" s="159">
        <v>0</v>
      </c>
      <c r="M186" s="159">
        <v>0</v>
      </c>
      <c r="N186" s="159">
        <v>0</v>
      </c>
      <c r="O186" s="159">
        <v>0</v>
      </c>
      <c r="P186" s="160">
        <v>0</v>
      </c>
      <c r="Q186" s="160">
        <v>0</v>
      </c>
      <c r="R186" s="189">
        <v>0</v>
      </c>
    </row>
    <row r="187" spans="1:18" ht="14.25">
      <c r="A187" s="158" t="s">
        <v>244</v>
      </c>
      <c r="B187" s="158" t="s">
        <v>93</v>
      </c>
      <c r="C187" s="158" t="s">
        <v>213</v>
      </c>
      <c r="D187" s="158" t="s">
        <v>221</v>
      </c>
      <c r="E187" s="158" t="s">
        <v>242</v>
      </c>
      <c r="F187" s="158" t="s">
        <v>243</v>
      </c>
      <c r="G187" s="159">
        <v>1</v>
      </c>
      <c r="H187" s="159">
        <v>26</v>
      </c>
      <c r="I187" s="159">
        <v>16</v>
      </c>
      <c r="J187" s="159">
        <v>13</v>
      </c>
      <c r="K187" s="159">
        <v>10</v>
      </c>
      <c r="L187" s="159">
        <v>10</v>
      </c>
      <c r="M187" s="159">
        <v>7</v>
      </c>
      <c r="N187" s="159">
        <v>6</v>
      </c>
      <c r="O187" s="159">
        <v>4</v>
      </c>
      <c r="P187" s="160">
        <v>5</v>
      </c>
      <c r="Q187" s="160">
        <v>12</v>
      </c>
      <c r="R187" s="189">
        <v>12</v>
      </c>
    </row>
    <row r="188" spans="1:18" ht="14.25">
      <c r="A188" s="158" t="s">
        <v>244</v>
      </c>
      <c r="B188" s="158" t="s">
        <v>93</v>
      </c>
      <c r="C188" s="158" t="s">
        <v>231</v>
      </c>
      <c r="D188" s="158" t="s">
        <v>223</v>
      </c>
      <c r="E188" s="158" t="s">
        <v>242</v>
      </c>
      <c r="F188" s="158" t="s">
        <v>243</v>
      </c>
      <c r="G188" s="159">
        <v>1</v>
      </c>
      <c r="H188" s="159">
        <v>232</v>
      </c>
      <c r="I188" s="159">
        <v>322</v>
      </c>
      <c r="J188" s="159">
        <v>314</v>
      </c>
      <c r="K188" s="159">
        <v>308</v>
      </c>
      <c r="L188" s="159">
        <v>349</v>
      </c>
      <c r="M188" s="159">
        <v>301</v>
      </c>
      <c r="N188" s="159">
        <v>279</v>
      </c>
      <c r="O188" s="159">
        <v>294</v>
      </c>
      <c r="P188" s="160">
        <v>265</v>
      </c>
      <c r="Q188" s="160">
        <v>350</v>
      </c>
      <c r="R188" s="189">
        <v>360</v>
      </c>
    </row>
    <row r="189" spans="1:18" ht="14.25">
      <c r="A189" s="158" t="s">
        <v>244</v>
      </c>
      <c r="B189" s="158" t="s">
        <v>93</v>
      </c>
      <c r="C189" s="158" t="s">
        <v>232</v>
      </c>
      <c r="D189" s="158" t="s">
        <v>223</v>
      </c>
      <c r="E189" s="158" t="s">
        <v>242</v>
      </c>
      <c r="F189" s="158" t="s">
        <v>243</v>
      </c>
      <c r="G189" s="159">
        <v>1</v>
      </c>
      <c r="H189" s="159">
        <v>0</v>
      </c>
      <c r="I189" s="159">
        <v>0</v>
      </c>
      <c r="J189" s="159">
        <v>0</v>
      </c>
      <c r="K189" s="159">
        <v>0</v>
      </c>
      <c r="L189" s="159">
        <v>0</v>
      </c>
      <c r="M189" s="159">
        <v>0</v>
      </c>
      <c r="N189" s="159">
        <v>0</v>
      </c>
      <c r="O189" s="159">
        <v>0</v>
      </c>
      <c r="P189" s="160">
        <v>0</v>
      </c>
      <c r="Q189" s="160">
        <v>0</v>
      </c>
      <c r="R189" s="189">
        <v>0</v>
      </c>
    </row>
    <row r="190" spans="1:18" ht="14.25">
      <c r="A190" s="158" t="s">
        <v>244</v>
      </c>
      <c r="B190" s="158" t="s">
        <v>93</v>
      </c>
      <c r="C190" s="158" t="s">
        <v>234</v>
      </c>
      <c r="D190" s="158" t="s">
        <v>223</v>
      </c>
      <c r="E190" s="158" t="s">
        <v>242</v>
      </c>
      <c r="F190" s="158" t="s">
        <v>243</v>
      </c>
      <c r="G190" s="159">
        <v>1</v>
      </c>
      <c r="H190" s="159">
        <v>0</v>
      </c>
      <c r="I190" s="159">
        <v>0</v>
      </c>
      <c r="J190" s="159">
        <v>0</v>
      </c>
      <c r="K190" s="159">
        <v>0</v>
      </c>
      <c r="L190" s="159">
        <v>0</v>
      </c>
      <c r="M190" s="159">
        <v>0</v>
      </c>
      <c r="N190" s="159">
        <v>0</v>
      </c>
      <c r="O190" s="159">
        <v>0</v>
      </c>
      <c r="P190" s="160">
        <v>0</v>
      </c>
      <c r="Q190" s="160">
        <v>0</v>
      </c>
      <c r="R190" s="189">
        <v>0</v>
      </c>
    </row>
    <row r="191" spans="1:18" ht="14.25">
      <c r="A191" s="158" t="s">
        <v>244</v>
      </c>
      <c r="B191" s="158" t="s">
        <v>93</v>
      </c>
      <c r="C191" s="158" t="s">
        <v>236</v>
      </c>
      <c r="D191" s="158" t="s">
        <v>223</v>
      </c>
      <c r="E191" s="158" t="s">
        <v>242</v>
      </c>
      <c r="F191" s="158" t="s">
        <v>243</v>
      </c>
      <c r="G191" s="159">
        <v>1</v>
      </c>
      <c r="H191" s="159">
        <v>0</v>
      </c>
      <c r="I191" s="159">
        <v>0</v>
      </c>
      <c r="J191" s="159">
        <v>0</v>
      </c>
      <c r="K191" s="159">
        <v>0</v>
      </c>
      <c r="L191" s="159">
        <v>0</v>
      </c>
      <c r="M191" s="159">
        <v>0</v>
      </c>
      <c r="N191" s="159">
        <v>0</v>
      </c>
      <c r="O191" s="159">
        <v>0</v>
      </c>
      <c r="P191" s="160">
        <v>0</v>
      </c>
      <c r="Q191" s="160">
        <v>0</v>
      </c>
      <c r="R191" s="189">
        <v>0</v>
      </c>
    </row>
    <row r="192" spans="1:18" ht="14.25">
      <c r="A192" s="158" t="s">
        <v>244</v>
      </c>
      <c r="B192" s="158" t="s">
        <v>93</v>
      </c>
      <c r="C192" s="158" t="s">
        <v>228</v>
      </c>
      <c r="D192" s="158" t="s">
        <v>223</v>
      </c>
      <c r="E192" s="158" t="s">
        <v>242</v>
      </c>
      <c r="F192" s="158" t="s">
        <v>243</v>
      </c>
      <c r="G192" s="159">
        <v>1</v>
      </c>
      <c r="H192" s="159">
        <v>0</v>
      </c>
      <c r="I192" s="159">
        <v>0</v>
      </c>
      <c r="J192" s="159">
        <v>0</v>
      </c>
      <c r="K192" s="159">
        <v>0</v>
      </c>
      <c r="L192" s="159">
        <v>0</v>
      </c>
      <c r="M192" s="159">
        <v>0</v>
      </c>
      <c r="N192" s="159">
        <v>0</v>
      </c>
      <c r="O192" s="159">
        <v>0</v>
      </c>
      <c r="P192" s="160">
        <v>0</v>
      </c>
      <c r="Q192" s="160">
        <v>0</v>
      </c>
      <c r="R192" s="189">
        <v>0</v>
      </c>
    </row>
    <row r="193" spans="1:18" ht="14.25">
      <c r="A193" s="158" t="s">
        <v>244</v>
      </c>
      <c r="B193" s="158" t="s">
        <v>93</v>
      </c>
      <c r="C193" s="158" t="s">
        <v>213</v>
      </c>
      <c r="D193" s="158" t="s">
        <v>223</v>
      </c>
      <c r="E193" s="158" t="s">
        <v>242</v>
      </c>
      <c r="F193" s="158" t="s">
        <v>243</v>
      </c>
      <c r="G193" s="159">
        <v>1</v>
      </c>
      <c r="H193" s="159">
        <v>232</v>
      </c>
      <c r="I193" s="159">
        <v>322</v>
      </c>
      <c r="J193" s="159">
        <v>314</v>
      </c>
      <c r="K193" s="159">
        <v>308</v>
      </c>
      <c r="L193" s="159">
        <v>349</v>
      </c>
      <c r="M193" s="159">
        <v>301</v>
      </c>
      <c r="N193" s="159">
        <v>279</v>
      </c>
      <c r="O193" s="159">
        <v>294</v>
      </c>
      <c r="P193" s="160">
        <v>265</v>
      </c>
      <c r="Q193" s="160">
        <v>350</v>
      </c>
      <c r="R193" s="189">
        <v>360</v>
      </c>
    </row>
    <row r="194" spans="1:18" ht="14.25">
      <c r="A194" s="158" t="s">
        <v>244</v>
      </c>
      <c r="B194" s="158" t="s">
        <v>93</v>
      </c>
      <c r="C194" s="158" t="s">
        <v>231</v>
      </c>
      <c r="D194" s="158" t="s">
        <v>225</v>
      </c>
      <c r="E194" s="158" t="s">
        <v>242</v>
      </c>
      <c r="F194" s="158" t="s">
        <v>243</v>
      </c>
      <c r="G194" s="159">
        <v>1</v>
      </c>
      <c r="H194" s="159">
        <v>0</v>
      </c>
      <c r="I194" s="159">
        <v>0</v>
      </c>
      <c r="J194" s="159">
        <v>0</v>
      </c>
      <c r="K194" s="159">
        <v>0</v>
      </c>
      <c r="L194" s="159">
        <v>0</v>
      </c>
      <c r="M194" s="159">
        <v>0</v>
      </c>
      <c r="N194" s="159">
        <v>0</v>
      </c>
      <c r="O194" s="159">
        <v>0</v>
      </c>
      <c r="P194" s="160">
        <v>0</v>
      </c>
      <c r="Q194" s="160">
        <v>0</v>
      </c>
      <c r="R194" s="189">
        <v>0</v>
      </c>
    </row>
    <row r="195" spans="1:18" ht="14.25">
      <c r="A195" s="158" t="s">
        <v>244</v>
      </c>
      <c r="B195" s="158" t="s">
        <v>93</v>
      </c>
      <c r="C195" s="158" t="s">
        <v>232</v>
      </c>
      <c r="D195" s="158" t="s">
        <v>225</v>
      </c>
      <c r="E195" s="158" t="s">
        <v>242</v>
      </c>
      <c r="F195" s="158" t="s">
        <v>243</v>
      </c>
      <c r="G195" s="159">
        <v>1</v>
      </c>
      <c r="H195" s="159">
        <v>0</v>
      </c>
      <c r="I195" s="159">
        <v>0</v>
      </c>
      <c r="J195" s="159">
        <v>0</v>
      </c>
      <c r="K195" s="159">
        <v>0</v>
      </c>
      <c r="L195" s="159">
        <v>0</v>
      </c>
      <c r="M195" s="159">
        <v>0</v>
      </c>
      <c r="N195" s="159">
        <v>0</v>
      </c>
      <c r="O195" s="159">
        <v>0</v>
      </c>
      <c r="P195" s="160">
        <v>0</v>
      </c>
      <c r="Q195" s="160">
        <v>0</v>
      </c>
      <c r="R195" s="189">
        <v>0</v>
      </c>
    </row>
    <row r="196" spans="1:18" ht="14.25">
      <c r="A196" s="158" t="s">
        <v>244</v>
      </c>
      <c r="B196" s="158" t="s">
        <v>93</v>
      </c>
      <c r="C196" s="158" t="s">
        <v>234</v>
      </c>
      <c r="D196" s="158" t="s">
        <v>225</v>
      </c>
      <c r="E196" s="158" t="s">
        <v>242</v>
      </c>
      <c r="F196" s="158" t="s">
        <v>243</v>
      </c>
      <c r="G196" s="159">
        <v>1</v>
      </c>
      <c r="H196" s="159">
        <v>0</v>
      </c>
      <c r="I196" s="159">
        <v>0</v>
      </c>
      <c r="J196" s="159">
        <v>0</v>
      </c>
      <c r="K196" s="159">
        <v>0</v>
      </c>
      <c r="L196" s="159">
        <v>0</v>
      </c>
      <c r="M196" s="159">
        <v>0</v>
      </c>
      <c r="N196" s="159">
        <v>0</v>
      </c>
      <c r="O196" s="159">
        <v>0</v>
      </c>
      <c r="P196" s="160">
        <v>0</v>
      </c>
      <c r="Q196" s="160">
        <v>0</v>
      </c>
      <c r="R196" s="189">
        <v>0</v>
      </c>
    </row>
    <row r="197" spans="1:18" ht="14.25">
      <c r="A197" s="158" t="s">
        <v>244</v>
      </c>
      <c r="B197" s="158" t="s">
        <v>93</v>
      </c>
      <c r="C197" s="158" t="s">
        <v>236</v>
      </c>
      <c r="D197" s="158" t="s">
        <v>225</v>
      </c>
      <c r="E197" s="158" t="s">
        <v>242</v>
      </c>
      <c r="F197" s="158" t="s">
        <v>243</v>
      </c>
      <c r="G197" s="159">
        <v>1</v>
      </c>
      <c r="H197" s="159">
        <v>0</v>
      </c>
      <c r="I197" s="159">
        <v>0</v>
      </c>
      <c r="J197" s="159">
        <v>0</v>
      </c>
      <c r="K197" s="159">
        <v>0</v>
      </c>
      <c r="L197" s="159">
        <v>0</v>
      </c>
      <c r="M197" s="159">
        <v>0</v>
      </c>
      <c r="N197" s="159">
        <v>0</v>
      </c>
      <c r="O197" s="159">
        <v>0</v>
      </c>
      <c r="P197" s="160">
        <v>0</v>
      </c>
      <c r="Q197" s="160">
        <v>0</v>
      </c>
      <c r="R197" s="189">
        <v>0</v>
      </c>
    </row>
    <row r="198" spans="1:18" ht="14.25">
      <c r="A198" s="158" t="s">
        <v>244</v>
      </c>
      <c r="B198" s="158" t="s">
        <v>93</v>
      </c>
      <c r="C198" s="158" t="s">
        <v>228</v>
      </c>
      <c r="D198" s="158" t="s">
        <v>225</v>
      </c>
      <c r="E198" s="158" t="s">
        <v>242</v>
      </c>
      <c r="F198" s="158" t="s">
        <v>243</v>
      </c>
      <c r="G198" s="159">
        <v>1</v>
      </c>
      <c r="H198" s="159">
        <v>0</v>
      </c>
      <c r="I198" s="159">
        <v>0</v>
      </c>
      <c r="J198" s="159">
        <v>0</v>
      </c>
      <c r="K198" s="159">
        <v>0</v>
      </c>
      <c r="L198" s="159">
        <v>0</v>
      </c>
      <c r="M198" s="159">
        <v>0</v>
      </c>
      <c r="N198" s="159">
        <v>0</v>
      </c>
      <c r="O198" s="159">
        <v>0</v>
      </c>
      <c r="P198" s="160">
        <v>0</v>
      </c>
      <c r="Q198" s="160">
        <v>0</v>
      </c>
      <c r="R198" s="189">
        <v>0</v>
      </c>
    </row>
    <row r="199" spans="1:18" ht="14.25">
      <c r="A199" s="158" t="s">
        <v>244</v>
      </c>
      <c r="B199" s="158" t="s">
        <v>93</v>
      </c>
      <c r="C199" s="158" t="s">
        <v>213</v>
      </c>
      <c r="D199" s="158" t="s">
        <v>225</v>
      </c>
      <c r="E199" s="158" t="s">
        <v>242</v>
      </c>
      <c r="F199" s="158" t="s">
        <v>243</v>
      </c>
      <c r="G199" s="159">
        <v>1</v>
      </c>
      <c r="H199" s="159">
        <v>0</v>
      </c>
      <c r="I199" s="159">
        <v>0</v>
      </c>
      <c r="J199" s="159">
        <v>0</v>
      </c>
      <c r="K199" s="159">
        <v>0</v>
      </c>
      <c r="L199" s="159">
        <v>0</v>
      </c>
      <c r="M199" s="159">
        <v>0</v>
      </c>
      <c r="N199" s="159">
        <v>0</v>
      </c>
      <c r="O199" s="159">
        <v>0</v>
      </c>
      <c r="P199" s="160">
        <v>0</v>
      </c>
      <c r="Q199" s="160">
        <v>0</v>
      </c>
      <c r="R199" s="189">
        <v>0</v>
      </c>
    </row>
    <row r="200" spans="1:18" ht="14.25">
      <c r="A200" s="158" t="s">
        <v>244</v>
      </c>
      <c r="B200" s="158" t="s">
        <v>93</v>
      </c>
      <c r="C200" s="158" t="s">
        <v>231</v>
      </c>
      <c r="D200" s="158" t="s">
        <v>227</v>
      </c>
      <c r="E200" s="158" t="s">
        <v>242</v>
      </c>
      <c r="F200" s="158" t="s">
        <v>243</v>
      </c>
      <c r="G200" s="159">
        <v>1</v>
      </c>
      <c r="H200" s="159">
        <v>4</v>
      </c>
      <c r="I200" s="159">
        <v>5</v>
      </c>
      <c r="J200" s="159">
        <v>6</v>
      </c>
      <c r="K200" s="159">
        <v>10</v>
      </c>
      <c r="L200" s="159">
        <v>7</v>
      </c>
      <c r="M200" s="159">
        <v>5</v>
      </c>
      <c r="N200" s="159">
        <v>2</v>
      </c>
      <c r="O200" s="159">
        <v>4</v>
      </c>
      <c r="P200" s="160">
        <v>1</v>
      </c>
      <c r="Q200" s="160">
        <v>2</v>
      </c>
      <c r="R200" s="189">
        <v>4</v>
      </c>
    </row>
    <row r="201" spans="1:18" ht="14.25">
      <c r="A201" s="158" t="s">
        <v>244</v>
      </c>
      <c r="B201" s="158" t="s">
        <v>93</v>
      </c>
      <c r="C201" s="158" t="s">
        <v>232</v>
      </c>
      <c r="D201" s="158" t="s">
        <v>227</v>
      </c>
      <c r="E201" s="158" t="s">
        <v>242</v>
      </c>
      <c r="F201" s="158" t="s">
        <v>243</v>
      </c>
      <c r="G201" s="159">
        <v>1</v>
      </c>
      <c r="H201" s="159">
        <v>0</v>
      </c>
      <c r="I201" s="159">
        <v>0</v>
      </c>
      <c r="J201" s="159">
        <v>0</v>
      </c>
      <c r="K201" s="159">
        <v>0</v>
      </c>
      <c r="L201" s="159">
        <v>0</v>
      </c>
      <c r="M201" s="159">
        <v>0</v>
      </c>
      <c r="N201" s="159">
        <v>0</v>
      </c>
      <c r="O201" s="159">
        <v>0</v>
      </c>
      <c r="P201" s="160">
        <v>0</v>
      </c>
      <c r="Q201" s="160">
        <v>0</v>
      </c>
      <c r="R201" s="189">
        <v>0</v>
      </c>
    </row>
    <row r="202" spans="1:18" ht="14.25">
      <c r="A202" s="158" t="s">
        <v>244</v>
      </c>
      <c r="B202" s="158" t="s">
        <v>93</v>
      </c>
      <c r="C202" s="158" t="s">
        <v>234</v>
      </c>
      <c r="D202" s="158" t="s">
        <v>227</v>
      </c>
      <c r="E202" s="158" t="s">
        <v>242</v>
      </c>
      <c r="F202" s="158" t="s">
        <v>243</v>
      </c>
      <c r="G202" s="159">
        <v>1</v>
      </c>
      <c r="H202" s="159">
        <v>0</v>
      </c>
      <c r="I202" s="159">
        <v>0</v>
      </c>
      <c r="J202" s="159">
        <v>0</v>
      </c>
      <c r="K202" s="159">
        <v>0</v>
      </c>
      <c r="L202" s="159">
        <v>0</v>
      </c>
      <c r="M202" s="159">
        <v>0</v>
      </c>
      <c r="N202" s="159">
        <v>0</v>
      </c>
      <c r="O202" s="159">
        <v>0</v>
      </c>
      <c r="P202" s="160">
        <v>0</v>
      </c>
      <c r="Q202" s="160">
        <v>0</v>
      </c>
      <c r="R202" s="189">
        <v>0</v>
      </c>
    </row>
    <row r="203" spans="1:18" ht="14.25">
      <c r="A203" s="158" t="s">
        <v>244</v>
      </c>
      <c r="B203" s="158" t="s">
        <v>93</v>
      </c>
      <c r="C203" s="158" t="s">
        <v>236</v>
      </c>
      <c r="D203" s="158" t="s">
        <v>227</v>
      </c>
      <c r="E203" s="158" t="s">
        <v>242</v>
      </c>
      <c r="F203" s="158" t="s">
        <v>243</v>
      </c>
      <c r="G203" s="159">
        <v>1</v>
      </c>
      <c r="H203" s="159">
        <v>0</v>
      </c>
      <c r="I203" s="159">
        <v>0</v>
      </c>
      <c r="J203" s="159">
        <v>0</v>
      </c>
      <c r="K203" s="159">
        <v>0</v>
      </c>
      <c r="L203" s="159">
        <v>0</v>
      </c>
      <c r="M203" s="159">
        <v>0</v>
      </c>
      <c r="N203" s="159">
        <v>0</v>
      </c>
      <c r="O203" s="159">
        <v>0</v>
      </c>
      <c r="P203" s="160">
        <v>0</v>
      </c>
      <c r="Q203" s="160">
        <v>0</v>
      </c>
      <c r="R203" s="189">
        <v>0</v>
      </c>
    </row>
    <row r="204" spans="1:18" ht="14.25">
      <c r="A204" s="158" t="s">
        <v>244</v>
      </c>
      <c r="B204" s="158" t="s">
        <v>93</v>
      </c>
      <c r="C204" s="158" t="s">
        <v>228</v>
      </c>
      <c r="D204" s="158" t="s">
        <v>227</v>
      </c>
      <c r="E204" s="158" t="s">
        <v>242</v>
      </c>
      <c r="F204" s="158" t="s">
        <v>243</v>
      </c>
      <c r="G204" s="159">
        <v>1</v>
      </c>
      <c r="H204" s="159">
        <v>0</v>
      </c>
      <c r="I204" s="159">
        <v>0</v>
      </c>
      <c r="J204" s="159">
        <v>0</v>
      </c>
      <c r="K204" s="159">
        <v>0</v>
      </c>
      <c r="L204" s="159">
        <v>0</v>
      </c>
      <c r="M204" s="159">
        <v>0</v>
      </c>
      <c r="N204" s="159">
        <v>0</v>
      </c>
      <c r="O204" s="159">
        <v>0</v>
      </c>
      <c r="P204" s="160">
        <v>0</v>
      </c>
      <c r="Q204" s="160">
        <v>0</v>
      </c>
      <c r="R204" s="189">
        <v>0</v>
      </c>
    </row>
    <row r="205" spans="1:18" ht="14.25">
      <c r="A205" s="158" t="s">
        <v>244</v>
      </c>
      <c r="B205" s="158" t="s">
        <v>93</v>
      </c>
      <c r="C205" s="158" t="s">
        <v>213</v>
      </c>
      <c r="D205" s="158" t="s">
        <v>227</v>
      </c>
      <c r="E205" s="158" t="s">
        <v>242</v>
      </c>
      <c r="F205" s="158" t="s">
        <v>243</v>
      </c>
      <c r="G205" s="159">
        <v>1</v>
      </c>
      <c r="H205" s="159">
        <v>4</v>
      </c>
      <c r="I205" s="159">
        <v>5</v>
      </c>
      <c r="J205" s="159">
        <v>6</v>
      </c>
      <c r="K205" s="159">
        <v>10</v>
      </c>
      <c r="L205" s="159">
        <v>7</v>
      </c>
      <c r="M205" s="159">
        <v>5</v>
      </c>
      <c r="N205" s="159">
        <v>2</v>
      </c>
      <c r="O205" s="159">
        <v>4</v>
      </c>
      <c r="P205" s="160">
        <v>1</v>
      </c>
      <c r="Q205" s="160">
        <v>2</v>
      </c>
      <c r="R205" s="189">
        <v>4</v>
      </c>
    </row>
    <row r="206" spans="1:18" ht="14.25">
      <c r="A206" s="158" t="s">
        <v>244</v>
      </c>
      <c r="B206" s="158" t="s">
        <v>93</v>
      </c>
      <c r="C206" s="158" t="s">
        <v>231</v>
      </c>
      <c r="D206" s="158" t="s">
        <v>229</v>
      </c>
      <c r="E206" s="158" t="s">
        <v>242</v>
      </c>
      <c r="F206" s="158" t="s">
        <v>243</v>
      </c>
      <c r="G206" s="159">
        <v>1</v>
      </c>
      <c r="H206" s="159">
        <v>0</v>
      </c>
      <c r="I206" s="159">
        <v>0</v>
      </c>
      <c r="J206" s="159">
        <v>0</v>
      </c>
      <c r="K206" s="159">
        <v>0</v>
      </c>
      <c r="L206" s="159">
        <v>0</v>
      </c>
      <c r="M206" s="159">
        <v>0</v>
      </c>
      <c r="N206" s="159">
        <v>0</v>
      </c>
      <c r="O206" s="159">
        <v>0</v>
      </c>
      <c r="P206" s="160">
        <v>0</v>
      </c>
      <c r="Q206" s="160">
        <v>0</v>
      </c>
      <c r="R206" s="189">
        <v>0</v>
      </c>
    </row>
    <row r="207" spans="1:18" ht="14.25">
      <c r="A207" s="158" t="s">
        <v>244</v>
      </c>
      <c r="B207" s="158" t="s">
        <v>93</v>
      </c>
      <c r="C207" s="158" t="s">
        <v>232</v>
      </c>
      <c r="D207" s="158" t="s">
        <v>229</v>
      </c>
      <c r="E207" s="158" t="s">
        <v>242</v>
      </c>
      <c r="F207" s="158" t="s">
        <v>243</v>
      </c>
      <c r="G207" s="159">
        <v>1</v>
      </c>
      <c r="H207" s="159">
        <v>0</v>
      </c>
      <c r="I207" s="159">
        <v>0</v>
      </c>
      <c r="J207" s="159">
        <v>0</v>
      </c>
      <c r="K207" s="159">
        <v>0</v>
      </c>
      <c r="L207" s="159">
        <v>0</v>
      </c>
      <c r="M207" s="159">
        <v>0</v>
      </c>
      <c r="N207" s="159">
        <v>0</v>
      </c>
      <c r="O207" s="159">
        <v>0</v>
      </c>
      <c r="P207" s="160">
        <v>0</v>
      </c>
      <c r="Q207" s="160">
        <v>0</v>
      </c>
      <c r="R207" s="189">
        <v>0</v>
      </c>
    </row>
    <row r="208" spans="1:18" ht="14.25">
      <c r="A208" s="158" t="s">
        <v>244</v>
      </c>
      <c r="B208" s="158" t="s">
        <v>93</v>
      </c>
      <c r="C208" s="158" t="s">
        <v>234</v>
      </c>
      <c r="D208" s="158" t="s">
        <v>229</v>
      </c>
      <c r="E208" s="158" t="s">
        <v>242</v>
      </c>
      <c r="F208" s="158" t="s">
        <v>243</v>
      </c>
      <c r="G208" s="159">
        <v>1</v>
      </c>
      <c r="H208" s="159">
        <v>0</v>
      </c>
      <c r="I208" s="159">
        <v>0</v>
      </c>
      <c r="J208" s="159">
        <v>0</v>
      </c>
      <c r="K208" s="159">
        <v>0</v>
      </c>
      <c r="L208" s="159">
        <v>0</v>
      </c>
      <c r="M208" s="159">
        <v>0</v>
      </c>
      <c r="N208" s="159">
        <v>0</v>
      </c>
      <c r="O208" s="159">
        <v>0</v>
      </c>
      <c r="P208" s="160">
        <v>0</v>
      </c>
      <c r="Q208" s="160">
        <v>0</v>
      </c>
      <c r="R208" s="189">
        <v>0</v>
      </c>
    </row>
    <row r="209" spans="1:18" ht="14.25">
      <c r="A209" s="158" t="s">
        <v>244</v>
      </c>
      <c r="B209" s="158" t="s">
        <v>93</v>
      </c>
      <c r="C209" s="158" t="s">
        <v>236</v>
      </c>
      <c r="D209" s="158" t="s">
        <v>229</v>
      </c>
      <c r="E209" s="158" t="s">
        <v>242</v>
      </c>
      <c r="F209" s="158" t="s">
        <v>243</v>
      </c>
      <c r="G209" s="159">
        <v>1</v>
      </c>
      <c r="H209" s="159">
        <v>0</v>
      </c>
      <c r="I209" s="159">
        <v>0</v>
      </c>
      <c r="J209" s="159">
        <v>0</v>
      </c>
      <c r="K209" s="159">
        <v>0</v>
      </c>
      <c r="L209" s="159">
        <v>0</v>
      </c>
      <c r="M209" s="159">
        <v>0</v>
      </c>
      <c r="N209" s="159">
        <v>0</v>
      </c>
      <c r="O209" s="159">
        <v>0</v>
      </c>
      <c r="P209" s="160">
        <v>0</v>
      </c>
      <c r="Q209" s="160">
        <v>0</v>
      </c>
      <c r="R209" s="189">
        <v>0</v>
      </c>
    </row>
    <row r="210" spans="1:18" ht="14.25">
      <c r="A210" s="158" t="s">
        <v>244</v>
      </c>
      <c r="B210" s="158" t="s">
        <v>93</v>
      </c>
      <c r="C210" s="158" t="s">
        <v>228</v>
      </c>
      <c r="D210" s="158" t="s">
        <v>229</v>
      </c>
      <c r="E210" s="158" t="s">
        <v>242</v>
      </c>
      <c r="F210" s="158" t="s">
        <v>243</v>
      </c>
      <c r="G210" s="159">
        <v>1</v>
      </c>
      <c r="H210" s="159">
        <v>0</v>
      </c>
      <c r="I210" s="159">
        <v>0</v>
      </c>
      <c r="J210" s="159">
        <v>0</v>
      </c>
      <c r="K210" s="159">
        <v>0</v>
      </c>
      <c r="L210" s="159">
        <v>0</v>
      </c>
      <c r="M210" s="159">
        <v>0</v>
      </c>
      <c r="N210" s="159">
        <v>0</v>
      </c>
      <c r="O210" s="159">
        <v>0</v>
      </c>
      <c r="P210" s="160">
        <v>0</v>
      </c>
      <c r="Q210" s="160">
        <v>0</v>
      </c>
      <c r="R210" s="189">
        <v>0</v>
      </c>
    </row>
    <row r="211" spans="1:18" ht="14.25">
      <c r="A211" s="158" t="s">
        <v>244</v>
      </c>
      <c r="B211" s="158" t="s">
        <v>93</v>
      </c>
      <c r="C211" s="158" t="s">
        <v>213</v>
      </c>
      <c r="D211" s="158" t="s">
        <v>229</v>
      </c>
      <c r="E211" s="158" t="s">
        <v>242</v>
      </c>
      <c r="F211" s="158" t="s">
        <v>243</v>
      </c>
      <c r="G211" s="159">
        <v>1</v>
      </c>
      <c r="H211" s="159">
        <v>0</v>
      </c>
      <c r="I211" s="159">
        <v>0</v>
      </c>
      <c r="J211" s="159">
        <v>0</v>
      </c>
      <c r="K211" s="159">
        <v>0</v>
      </c>
      <c r="L211" s="159">
        <v>0</v>
      </c>
      <c r="M211" s="159">
        <v>0</v>
      </c>
      <c r="N211" s="159">
        <v>0</v>
      </c>
      <c r="O211" s="159">
        <v>0</v>
      </c>
      <c r="P211" s="160">
        <v>0</v>
      </c>
      <c r="Q211" s="160">
        <v>0</v>
      </c>
      <c r="R211" s="189">
        <v>0</v>
      </c>
    </row>
    <row r="212" spans="1:18" ht="14.25">
      <c r="A212" s="158" t="s">
        <v>244</v>
      </c>
      <c r="B212" s="158" t="s">
        <v>93</v>
      </c>
      <c r="C212" s="158" t="s">
        <v>231</v>
      </c>
      <c r="D212" s="158" t="s">
        <v>213</v>
      </c>
      <c r="E212" s="158" t="s">
        <v>242</v>
      </c>
      <c r="F212" s="158" t="s">
        <v>243</v>
      </c>
      <c r="G212" s="159">
        <v>1</v>
      </c>
      <c r="H212" s="159">
        <v>471</v>
      </c>
      <c r="I212" s="159">
        <v>566</v>
      </c>
      <c r="J212" s="159">
        <v>572</v>
      </c>
      <c r="K212" s="159">
        <v>591</v>
      </c>
      <c r="L212" s="159">
        <v>620</v>
      </c>
      <c r="M212" s="159">
        <v>543</v>
      </c>
      <c r="N212" s="159">
        <v>543</v>
      </c>
      <c r="O212" s="159">
        <v>503</v>
      </c>
      <c r="P212" s="160">
        <v>473</v>
      </c>
      <c r="Q212" s="160">
        <v>598</v>
      </c>
      <c r="R212" s="189">
        <v>628</v>
      </c>
    </row>
    <row r="213" spans="1:18" ht="14.25">
      <c r="A213" s="158" t="s">
        <v>244</v>
      </c>
      <c r="B213" s="158" t="s">
        <v>93</v>
      </c>
      <c r="C213" s="158" t="s">
        <v>232</v>
      </c>
      <c r="D213" s="158" t="s">
        <v>213</v>
      </c>
      <c r="E213" s="158" t="s">
        <v>242</v>
      </c>
      <c r="F213" s="158" t="s">
        <v>243</v>
      </c>
      <c r="G213" s="159">
        <v>1</v>
      </c>
      <c r="H213" s="159">
        <v>0</v>
      </c>
      <c r="I213" s="159">
        <v>0</v>
      </c>
      <c r="J213" s="159">
        <v>0</v>
      </c>
      <c r="K213" s="159">
        <v>0</v>
      </c>
      <c r="L213" s="159">
        <v>0</v>
      </c>
      <c r="M213" s="159">
        <v>0</v>
      </c>
      <c r="N213" s="159">
        <v>0</v>
      </c>
      <c r="O213" s="159">
        <v>0</v>
      </c>
      <c r="P213" s="160">
        <v>0</v>
      </c>
      <c r="Q213" s="160">
        <v>0</v>
      </c>
      <c r="R213" s="189">
        <v>0</v>
      </c>
    </row>
    <row r="214" spans="1:18" ht="14.25">
      <c r="A214" s="158" t="s">
        <v>244</v>
      </c>
      <c r="B214" s="158" t="s">
        <v>93</v>
      </c>
      <c r="C214" s="158" t="s">
        <v>234</v>
      </c>
      <c r="D214" s="158" t="s">
        <v>213</v>
      </c>
      <c r="E214" s="158" t="s">
        <v>242</v>
      </c>
      <c r="F214" s="158" t="s">
        <v>243</v>
      </c>
      <c r="G214" s="159">
        <v>1</v>
      </c>
      <c r="H214" s="159">
        <v>8</v>
      </c>
      <c r="I214" s="159">
        <v>7</v>
      </c>
      <c r="J214" s="159">
        <v>20</v>
      </c>
      <c r="K214" s="159">
        <v>12</v>
      </c>
      <c r="L214" s="159">
        <v>18</v>
      </c>
      <c r="M214" s="159">
        <v>23</v>
      </c>
      <c r="N214" s="159">
        <v>43</v>
      </c>
      <c r="O214" s="159">
        <v>0</v>
      </c>
      <c r="P214" s="160">
        <v>0</v>
      </c>
      <c r="Q214" s="160">
        <v>0</v>
      </c>
      <c r="R214" s="189">
        <v>0</v>
      </c>
    </row>
    <row r="215" spans="1:18" ht="14.25">
      <c r="A215" s="158" t="s">
        <v>244</v>
      </c>
      <c r="B215" s="158" t="s">
        <v>93</v>
      </c>
      <c r="C215" s="158" t="s">
        <v>236</v>
      </c>
      <c r="D215" s="158" t="s">
        <v>213</v>
      </c>
      <c r="E215" s="158" t="s">
        <v>242</v>
      </c>
      <c r="F215" s="158" t="s">
        <v>243</v>
      </c>
      <c r="G215" s="159">
        <v>1</v>
      </c>
      <c r="H215" s="159">
        <v>0</v>
      </c>
      <c r="I215" s="159">
        <v>0</v>
      </c>
      <c r="J215" s="159">
        <v>0</v>
      </c>
      <c r="K215" s="159">
        <v>0</v>
      </c>
      <c r="L215" s="159">
        <v>0</v>
      </c>
      <c r="M215" s="159">
        <v>0</v>
      </c>
      <c r="N215" s="159">
        <v>0</v>
      </c>
      <c r="O215" s="159">
        <v>0</v>
      </c>
      <c r="P215" s="160">
        <v>0</v>
      </c>
      <c r="Q215" s="160">
        <v>0</v>
      </c>
      <c r="R215" s="189">
        <v>0</v>
      </c>
    </row>
    <row r="216" spans="1:18" ht="14.25">
      <c r="A216" s="158" t="s">
        <v>244</v>
      </c>
      <c r="B216" s="158" t="s">
        <v>93</v>
      </c>
      <c r="C216" s="158" t="s">
        <v>228</v>
      </c>
      <c r="D216" s="158" t="s">
        <v>213</v>
      </c>
      <c r="E216" s="158" t="s">
        <v>242</v>
      </c>
      <c r="F216" s="158" t="s">
        <v>243</v>
      </c>
      <c r="G216" s="159">
        <v>1</v>
      </c>
      <c r="H216" s="159">
        <v>0</v>
      </c>
      <c r="I216" s="159">
        <v>0</v>
      </c>
      <c r="J216" s="159">
        <v>0</v>
      </c>
      <c r="K216" s="159">
        <v>2</v>
      </c>
      <c r="L216" s="159">
        <v>0</v>
      </c>
      <c r="M216" s="159">
        <v>0</v>
      </c>
      <c r="N216" s="159">
        <v>0</v>
      </c>
      <c r="O216" s="159">
        <v>0</v>
      </c>
      <c r="P216" s="160">
        <v>0</v>
      </c>
      <c r="Q216" s="160">
        <v>0</v>
      </c>
      <c r="R216" s="189">
        <v>0</v>
      </c>
    </row>
    <row r="217" spans="1:18" ht="14.25">
      <c r="A217" s="158" t="s">
        <v>244</v>
      </c>
      <c r="B217" s="158" t="s">
        <v>93</v>
      </c>
      <c r="C217" s="158" t="s">
        <v>213</v>
      </c>
      <c r="D217" s="158" t="s">
        <v>213</v>
      </c>
      <c r="E217" s="158" t="s">
        <v>242</v>
      </c>
      <c r="F217" s="158" t="s">
        <v>243</v>
      </c>
      <c r="G217" s="159">
        <v>1</v>
      </c>
      <c r="H217" s="159">
        <v>479</v>
      </c>
      <c r="I217" s="159">
        <v>572</v>
      </c>
      <c r="J217" s="159">
        <v>592</v>
      </c>
      <c r="K217" s="159">
        <v>604</v>
      </c>
      <c r="L217" s="159">
        <v>638</v>
      </c>
      <c r="M217" s="159">
        <v>566</v>
      </c>
      <c r="N217" s="159">
        <v>586</v>
      </c>
      <c r="O217" s="159">
        <v>503</v>
      </c>
      <c r="P217" s="160">
        <v>473</v>
      </c>
      <c r="Q217" s="160">
        <v>598</v>
      </c>
      <c r="R217" s="189">
        <v>628</v>
      </c>
    </row>
    <row r="218" spans="1:18" ht="14.25">
      <c r="A218" s="158" t="s">
        <v>244</v>
      </c>
      <c r="B218" s="158" t="s">
        <v>94</v>
      </c>
      <c r="C218" s="158" t="s">
        <v>231</v>
      </c>
      <c r="D218" s="158" t="s">
        <v>215</v>
      </c>
      <c r="E218" s="158" t="s">
        <v>242</v>
      </c>
      <c r="F218" s="158" t="s">
        <v>243</v>
      </c>
      <c r="G218" s="159">
        <v>1</v>
      </c>
      <c r="H218" s="159">
        <v>205</v>
      </c>
      <c r="I218" s="159">
        <v>254</v>
      </c>
      <c r="J218" s="159">
        <v>348</v>
      </c>
      <c r="K218" s="159">
        <v>450</v>
      </c>
      <c r="L218" s="159">
        <v>431</v>
      </c>
      <c r="M218" s="159">
        <v>376</v>
      </c>
      <c r="N218" s="159">
        <v>356</v>
      </c>
      <c r="O218" s="159">
        <v>331</v>
      </c>
      <c r="P218" s="160">
        <v>288</v>
      </c>
      <c r="Q218" s="160">
        <v>305</v>
      </c>
      <c r="R218" s="189">
        <v>294</v>
      </c>
    </row>
    <row r="219" spans="1:18" ht="14.25">
      <c r="A219" s="158" t="s">
        <v>244</v>
      </c>
      <c r="B219" s="158" t="s">
        <v>94</v>
      </c>
      <c r="C219" s="158" t="s">
        <v>232</v>
      </c>
      <c r="D219" s="158" t="s">
        <v>215</v>
      </c>
      <c r="E219" s="158" t="s">
        <v>242</v>
      </c>
      <c r="F219" s="158" t="s">
        <v>243</v>
      </c>
      <c r="G219" s="159">
        <v>1</v>
      </c>
      <c r="H219" s="159">
        <v>1</v>
      </c>
      <c r="I219" s="159">
        <v>1</v>
      </c>
      <c r="J219" s="159">
        <v>1</v>
      </c>
      <c r="K219" s="159">
        <v>1</v>
      </c>
      <c r="L219" s="159">
        <v>1</v>
      </c>
      <c r="M219" s="159">
        <v>2</v>
      </c>
      <c r="N219" s="159">
        <v>1</v>
      </c>
      <c r="O219" s="159">
        <v>1</v>
      </c>
      <c r="P219" s="160">
        <v>1</v>
      </c>
      <c r="Q219" s="160">
        <v>1</v>
      </c>
      <c r="R219" s="189">
        <v>2</v>
      </c>
    </row>
    <row r="220" spans="1:18" ht="14.25">
      <c r="A220" s="158" t="s">
        <v>244</v>
      </c>
      <c r="B220" s="158" t="s">
        <v>94</v>
      </c>
      <c r="C220" s="158" t="s">
        <v>234</v>
      </c>
      <c r="D220" s="158" t="s">
        <v>215</v>
      </c>
      <c r="E220" s="158" t="s">
        <v>242</v>
      </c>
      <c r="F220" s="158" t="s">
        <v>243</v>
      </c>
      <c r="G220" s="159">
        <v>1</v>
      </c>
      <c r="H220" s="159">
        <v>0</v>
      </c>
      <c r="I220" s="159">
        <v>0</v>
      </c>
      <c r="J220" s="159">
        <v>1</v>
      </c>
      <c r="K220" s="159">
        <v>1</v>
      </c>
      <c r="L220" s="159">
        <v>2</v>
      </c>
      <c r="M220" s="159">
        <v>1</v>
      </c>
      <c r="N220" s="159">
        <v>1</v>
      </c>
      <c r="O220" s="159">
        <v>1</v>
      </c>
      <c r="P220" s="160">
        <v>1</v>
      </c>
      <c r="Q220" s="160">
        <v>1</v>
      </c>
      <c r="R220" s="189">
        <v>1</v>
      </c>
    </row>
    <row r="221" spans="1:18" ht="14.25">
      <c r="A221" s="158" t="s">
        <v>244</v>
      </c>
      <c r="B221" s="158" t="s">
        <v>94</v>
      </c>
      <c r="C221" s="158" t="s">
        <v>236</v>
      </c>
      <c r="D221" s="158" t="s">
        <v>215</v>
      </c>
      <c r="E221" s="158" t="s">
        <v>242</v>
      </c>
      <c r="F221" s="158" t="s">
        <v>243</v>
      </c>
      <c r="G221" s="159">
        <v>1</v>
      </c>
      <c r="H221" s="159">
        <v>0</v>
      </c>
      <c r="I221" s="159">
        <v>0</v>
      </c>
      <c r="J221" s="159">
        <v>0</v>
      </c>
      <c r="K221" s="159">
        <v>0</v>
      </c>
      <c r="L221" s="159">
        <v>0</v>
      </c>
      <c r="M221" s="159">
        <v>0</v>
      </c>
      <c r="N221" s="159">
        <v>0</v>
      </c>
      <c r="O221" s="159">
        <v>0</v>
      </c>
      <c r="P221" s="160">
        <v>0</v>
      </c>
      <c r="Q221" s="160">
        <v>0</v>
      </c>
      <c r="R221" s="189">
        <v>0</v>
      </c>
    </row>
    <row r="222" spans="1:18" ht="14.25">
      <c r="A222" s="158" t="s">
        <v>244</v>
      </c>
      <c r="B222" s="158" t="s">
        <v>94</v>
      </c>
      <c r="C222" s="158" t="s">
        <v>228</v>
      </c>
      <c r="D222" s="158" t="s">
        <v>215</v>
      </c>
      <c r="E222" s="158" t="s">
        <v>242</v>
      </c>
      <c r="F222" s="158" t="s">
        <v>243</v>
      </c>
      <c r="G222" s="159">
        <v>1</v>
      </c>
      <c r="H222" s="159">
        <v>0</v>
      </c>
      <c r="I222" s="159">
        <v>0</v>
      </c>
      <c r="J222" s="159">
        <v>1</v>
      </c>
      <c r="K222" s="159">
        <v>2</v>
      </c>
      <c r="L222" s="159">
        <v>1</v>
      </c>
      <c r="M222" s="159">
        <v>1</v>
      </c>
      <c r="N222" s="159">
        <v>0</v>
      </c>
      <c r="O222" s="159">
        <v>0</v>
      </c>
      <c r="P222" s="160">
        <v>0</v>
      </c>
      <c r="Q222" s="160">
        <v>0</v>
      </c>
      <c r="R222" s="189">
        <v>0</v>
      </c>
    </row>
    <row r="223" spans="1:18" ht="14.25">
      <c r="A223" s="158" t="s">
        <v>244</v>
      </c>
      <c r="B223" s="158" t="s">
        <v>94</v>
      </c>
      <c r="C223" s="158" t="s">
        <v>213</v>
      </c>
      <c r="D223" s="158" t="s">
        <v>215</v>
      </c>
      <c r="E223" s="158" t="s">
        <v>242</v>
      </c>
      <c r="F223" s="158" t="s">
        <v>243</v>
      </c>
      <c r="G223" s="159">
        <v>1</v>
      </c>
      <c r="H223" s="159">
        <v>206</v>
      </c>
      <c r="I223" s="159">
        <v>255</v>
      </c>
      <c r="J223" s="159">
        <v>351</v>
      </c>
      <c r="K223" s="159">
        <v>454</v>
      </c>
      <c r="L223" s="159">
        <v>435</v>
      </c>
      <c r="M223" s="159">
        <v>380</v>
      </c>
      <c r="N223" s="159">
        <v>359</v>
      </c>
      <c r="O223" s="159">
        <v>333</v>
      </c>
      <c r="P223" s="160">
        <v>290</v>
      </c>
      <c r="Q223" s="160">
        <v>307</v>
      </c>
      <c r="R223" s="189">
        <v>297</v>
      </c>
    </row>
    <row r="224" spans="1:18" ht="14.25">
      <c r="A224" s="158" t="s">
        <v>244</v>
      </c>
      <c r="B224" s="158" t="s">
        <v>94</v>
      </c>
      <c r="C224" s="158" t="s">
        <v>231</v>
      </c>
      <c r="D224" s="158" t="s">
        <v>217</v>
      </c>
      <c r="E224" s="158" t="s">
        <v>242</v>
      </c>
      <c r="F224" s="158" t="s">
        <v>243</v>
      </c>
      <c r="G224" s="159">
        <v>1</v>
      </c>
      <c r="H224" s="159">
        <v>0</v>
      </c>
      <c r="I224" s="159">
        <v>0</v>
      </c>
      <c r="J224" s="159">
        <v>1</v>
      </c>
      <c r="K224" s="159">
        <v>0</v>
      </c>
      <c r="L224" s="159">
        <v>0</v>
      </c>
      <c r="M224" s="159">
        <v>0</v>
      </c>
      <c r="N224" s="159">
        <v>0</v>
      </c>
      <c r="O224" s="159">
        <v>0</v>
      </c>
      <c r="P224" s="160">
        <v>0</v>
      </c>
      <c r="Q224" s="160">
        <v>0</v>
      </c>
      <c r="R224" s="189">
        <v>0</v>
      </c>
    </row>
    <row r="225" spans="1:18" ht="14.25">
      <c r="A225" s="158" t="s">
        <v>244</v>
      </c>
      <c r="B225" s="158" t="s">
        <v>94</v>
      </c>
      <c r="C225" s="158" t="s">
        <v>232</v>
      </c>
      <c r="D225" s="158" t="s">
        <v>217</v>
      </c>
      <c r="E225" s="158" t="s">
        <v>242</v>
      </c>
      <c r="F225" s="158" t="s">
        <v>243</v>
      </c>
      <c r="G225" s="159">
        <v>1</v>
      </c>
      <c r="H225" s="159">
        <v>0</v>
      </c>
      <c r="I225" s="159">
        <v>0</v>
      </c>
      <c r="J225" s="159">
        <v>0</v>
      </c>
      <c r="K225" s="159">
        <v>0</v>
      </c>
      <c r="L225" s="159">
        <v>0</v>
      </c>
      <c r="M225" s="159">
        <v>0</v>
      </c>
      <c r="N225" s="159">
        <v>0</v>
      </c>
      <c r="O225" s="159">
        <v>0</v>
      </c>
      <c r="P225" s="160">
        <v>0</v>
      </c>
      <c r="Q225" s="160">
        <v>0</v>
      </c>
      <c r="R225" s="189">
        <v>0</v>
      </c>
    </row>
    <row r="226" spans="1:18" ht="14.25">
      <c r="A226" s="158" t="s">
        <v>244</v>
      </c>
      <c r="B226" s="158" t="s">
        <v>94</v>
      </c>
      <c r="C226" s="158" t="s">
        <v>234</v>
      </c>
      <c r="D226" s="158" t="s">
        <v>217</v>
      </c>
      <c r="E226" s="158" t="s">
        <v>242</v>
      </c>
      <c r="F226" s="158" t="s">
        <v>243</v>
      </c>
      <c r="G226" s="159">
        <v>1</v>
      </c>
      <c r="H226" s="159">
        <v>0</v>
      </c>
      <c r="I226" s="159">
        <v>0</v>
      </c>
      <c r="J226" s="159">
        <v>0</v>
      </c>
      <c r="K226" s="159">
        <v>0</v>
      </c>
      <c r="L226" s="159">
        <v>0</v>
      </c>
      <c r="M226" s="159">
        <v>0</v>
      </c>
      <c r="N226" s="159">
        <v>0</v>
      </c>
      <c r="O226" s="159">
        <v>0</v>
      </c>
      <c r="P226" s="160">
        <v>0</v>
      </c>
      <c r="Q226" s="160">
        <v>0</v>
      </c>
      <c r="R226" s="189">
        <v>0</v>
      </c>
    </row>
    <row r="227" spans="1:18" ht="14.25">
      <c r="A227" s="158" t="s">
        <v>244</v>
      </c>
      <c r="B227" s="158" t="s">
        <v>94</v>
      </c>
      <c r="C227" s="158" t="s">
        <v>236</v>
      </c>
      <c r="D227" s="158" t="s">
        <v>217</v>
      </c>
      <c r="E227" s="158" t="s">
        <v>242</v>
      </c>
      <c r="F227" s="158" t="s">
        <v>243</v>
      </c>
      <c r="G227" s="159">
        <v>1</v>
      </c>
      <c r="H227" s="159">
        <v>0</v>
      </c>
      <c r="I227" s="159">
        <v>0</v>
      </c>
      <c r="J227" s="159">
        <v>0</v>
      </c>
      <c r="K227" s="159">
        <v>0</v>
      </c>
      <c r="L227" s="159">
        <v>0</v>
      </c>
      <c r="M227" s="159">
        <v>0</v>
      </c>
      <c r="N227" s="159">
        <v>0</v>
      </c>
      <c r="O227" s="159">
        <v>0</v>
      </c>
      <c r="P227" s="160">
        <v>0</v>
      </c>
      <c r="Q227" s="160">
        <v>0</v>
      </c>
      <c r="R227" s="189">
        <v>0</v>
      </c>
    </row>
    <row r="228" spans="1:18" ht="14.25">
      <c r="A228" s="158" t="s">
        <v>244</v>
      </c>
      <c r="B228" s="158" t="s">
        <v>94</v>
      </c>
      <c r="C228" s="158" t="s">
        <v>228</v>
      </c>
      <c r="D228" s="158" t="s">
        <v>217</v>
      </c>
      <c r="E228" s="158" t="s">
        <v>242</v>
      </c>
      <c r="F228" s="158" t="s">
        <v>243</v>
      </c>
      <c r="G228" s="159">
        <v>1</v>
      </c>
      <c r="H228" s="159">
        <v>0</v>
      </c>
      <c r="I228" s="159">
        <v>0</v>
      </c>
      <c r="J228" s="159">
        <v>0</v>
      </c>
      <c r="K228" s="159">
        <v>0</v>
      </c>
      <c r="L228" s="159">
        <v>0</v>
      </c>
      <c r="M228" s="159">
        <v>0</v>
      </c>
      <c r="N228" s="159">
        <v>0</v>
      </c>
      <c r="O228" s="159">
        <v>0</v>
      </c>
      <c r="P228" s="160">
        <v>0</v>
      </c>
      <c r="Q228" s="160">
        <v>0</v>
      </c>
      <c r="R228" s="189">
        <v>0</v>
      </c>
    </row>
    <row r="229" spans="1:18" ht="14.25">
      <c r="A229" s="158" t="s">
        <v>244</v>
      </c>
      <c r="B229" s="158" t="s">
        <v>94</v>
      </c>
      <c r="C229" s="158" t="s">
        <v>213</v>
      </c>
      <c r="D229" s="158" t="s">
        <v>217</v>
      </c>
      <c r="E229" s="158" t="s">
        <v>242</v>
      </c>
      <c r="F229" s="158" t="s">
        <v>243</v>
      </c>
      <c r="G229" s="159">
        <v>1</v>
      </c>
      <c r="H229" s="159">
        <v>0</v>
      </c>
      <c r="I229" s="159">
        <v>0</v>
      </c>
      <c r="J229" s="159">
        <v>1</v>
      </c>
      <c r="K229" s="159">
        <v>0</v>
      </c>
      <c r="L229" s="159">
        <v>0</v>
      </c>
      <c r="M229" s="159">
        <v>0</v>
      </c>
      <c r="N229" s="159">
        <v>0</v>
      </c>
      <c r="O229" s="159">
        <v>0</v>
      </c>
      <c r="P229" s="160">
        <v>0</v>
      </c>
      <c r="Q229" s="160">
        <v>0</v>
      </c>
      <c r="R229" s="189">
        <v>0</v>
      </c>
    </row>
    <row r="230" spans="1:18" ht="14.25">
      <c r="A230" s="158" t="s">
        <v>244</v>
      </c>
      <c r="B230" s="158" t="s">
        <v>94</v>
      </c>
      <c r="C230" s="158" t="s">
        <v>231</v>
      </c>
      <c r="D230" s="158" t="s">
        <v>219</v>
      </c>
      <c r="E230" s="158" t="s">
        <v>242</v>
      </c>
      <c r="F230" s="158" t="s">
        <v>243</v>
      </c>
      <c r="G230" s="159">
        <v>1</v>
      </c>
      <c r="H230" s="159">
        <v>5</v>
      </c>
      <c r="I230" s="159">
        <v>8</v>
      </c>
      <c r="J230" s="159">
        <v>7</v>
      </c>
      <c r="K230" s="159">
        <v>9</v>
      </c>
      <c r="L230" s="159">
        <v>12</v>
      </c>
      <c r="M230" s="159">
        <v>0</v>
      </c>
      <c r="N230" s="159">
        <v>0</v>
      </c>
      <c r="O230" s="159">
        <v>0</v>
      </c>
      <c r="P230" s="160">
        <v>0</v>
      </c>
      <c r="Q230" s="160">
        <v>0</v>
      </c>
      <c r="R230" s="189">
        <v>0</v>
      </c>
    </row>
    <row r="231" spans="1:18" ht="14.25">
      <c r="A231" s="158" t="s">
        <v>244</v>
      </c>
      <c r="B231" s="158" t="s">
        <v>94</v>
      </c>
      <c r="C231" s="158" t="s">
        <v>232</v>
      </c>
      <c r="D231" s="158" t="s">
        <v>219</v>
      </c>
      <c r="E231" s="158" t="s">
        <v>242</v>
      </c>
      <c r="F231" s="158" t="s">
        <v>243</v>
      </c>
      <c r="G231" s="159">
        <v>1</v>
      </c>
      <c r="H231" s="159">
        <v>0</v>
      </c>
      <c r="I231" s="159">
        <v>0</v>
      </c>
      <c r="J231" s="159">
        <v>0</v>
      </c>
      <c r="K231" s="159">
        <v>0</v>
      </c>
      <c r="L231" s="159">
        <v>0</v>
      </c>
      <c r="M231" s="159">
        <v>0</v>
      </c>
      <c r="N231" s="159">
        <v>0</v>
      </c>
      <c r="O231" s="159">
        <v>0</v>
      </c>
      <c r="P231" s="160">
        <v>0</v>
      </c>
      <c r="Q231" s="160">
        <v>0</v>
      </c>
      <c r="R231" s="189">
        <v>0</v>
      </c>
    </row>
    <row r="232" spans="1:18" ht="14.25">
      <c r="A232" s="158" t="s">
        <v>244</v>
      </c>
      <c r="B232" s="158" t="s">
        <v>94</v>
      </c>
      <c r="C232" s="158" t="s">
        <v>234</v>
      </c>
      <c r="D232" s="158" t="s">
        <v>219</v>
      </c>
      <c r="E232" s="158" t="s">
        <v>242</v>
      </c>
      <c r="F232" s="158" t="s">
        <v>243</v>
      </c>
      <c r="G232" s="159">
        <v>1</v>
      </c>
      <c r="H232" s="159">
        <v>0</v>
      </c>
      <c r="I232" s="159">
        <v>0</v>
      </c>
      <c r="J232" s="159">
        <v>0</v>
      </c>
      <c r="K232" s="159">
        <v>0</v>
      </c>
      <c r="L232" s="159">
        <v>0</v>
      </c>
      <c r="M232" s="159">
        <v>0</v>
      </c>
      <c r="N232" s="159">
        <v>0</v>
      </c>
      <c r="O232" s="159">
        <v>0</v>
      </c>
      <c r="P232" s="160">
        <v>0</v>
      </c>
      <c r="Q232" s="160">
        <v>0</v>
      </c>
      <c r="R232" s="189">
        <v>0</v>
      </c>
    </row>
    <row r="233" spans="1:18" ht="14.25">
      <c r="A233" s="158" t="s">
        <v>244</v>
      </c>
      <c r="B233" s="158" t="s">
        <v>94</v>
      </c>
      <c r="C233" s="158" t="s">
        <v>236</v>
      </c>
      <c r="D233" s="158" t="s">
        <v>219</v>
      </c>
      <c r="E233" s="158" t="s">
        <v>242</v>
      </c>
      <c r="F233" s="158" t="s">
        <v>243</v>
      </c>
      <c r="G233" s="159">
        <v>1</v>
      </c>
      <c r="H233" s="159">
        <v>0</v>
      </c>
      <c r="I233" s="159">
        <v>0</v>
      </c>
      <c r="J233" s="159">
        <v>0</v>
      </c>
      <c r="K233" s="159">
        <v>0</v>
      </c>
      <c r="L233" s="159">
        <v>0</v>
      </c>
      <c r="M233" s="159">
        <v>0</v>
      </c>
      <c r="N233" s="159">
        <v>0</v>
      </c>
      <c r="O233" s="159">
        <v>0</v>
      </c>
      <c r="P233" s="160">
        <v>0</v>
      </c>
      <c r="Q233" s="160">
        <v>0</v>
      </c>
      <c r="R233" s="189">
        <v>0</v>
      </c>
    </row>
    <row r="234" spans="1:18" ht="14.25">
      <c r="A234" s="158" t="s">
        <v>244</v>
      </c>
      <c r="B234" s="158" t="s">
        <v>94</v>
      </c>
      <c r="C234" s="158" t="s">
        <v>228</v>
      </c>
      <c r="D234" s="158" t="s">
        <v>219</v>
      </c>
      <c r="E234" s="158" t="s">
        <v>242</v>
      </c>
      <c r="F234" s="158" t="s">
        <v>243</v>
      </c>
      <c r="G234" s="159">
        <v>1</v>
      </c>
      <c r="H234" s="159">
        <v>0</v>
      </c>
      <c r="I234" s="159">
        <v>0</v>
      </c>
      <c r="J234" s="159">
        <v>0</v>
      </c>
      <c r="K234" s="159">
        <v>0</v>
      </c>
      <c r="L234" s="159">
        <v>0</v>
      </c>
      <c r="M234" s="159">
        <v>0</v>
      </c>
      <c r="N234" s="159">
        <v>0</v>
      </c>
      <c r="O234" s="159">
        <v>0</v>
      </c>
      <c r="P234" s="160">
        <v>0</v>
      </c>
      <c r="Q234" s="160">
        <v>0</v>
      </c>
      <c r="R234" s="189">
        <v>0</v>
      </c>
    </row>
    <row r="235" spans="1:18" ht="14.25">
      <c r="A235" s="158" t="s">
        <v>244</v>
      </c>
      <c r="B235" s="158" t="s">
        <v>94</v>
      </c>
      <c r="C235" s="158" t="s">
        <v>213</v>
      </c>
      <c r="D235" s="158" t="s">
        <v>219</v>
      </c>
      <c r="E235" s="158" t="s">
        <v>242</v>
      </c>
      <c r="F235" s="158" t="s">
        <v>243</v>
      </c>
      <c r="G235" s="159">
        <v>1</v>
      </c>
      <c r="H235" s="159">
        <v>5</v>
      </c>
      <c r="I235" s="159">
        <v>8</v>
      </c>
      <c r="J235" s="159">
        <v>7</v>
      </c>
      <c r="K235" s="159">
        <v>9</v>
      </c>
      <c r="L235" s="159">
        <v>12</v>
      </c>
      <c r="M235" s="159">
        <v>0</v>
      </c>
      <c r="N235" s="159">
        <v>0</v>
      </c>
      <c r="O235" s="159">
        <v>0</v>
      </c>
      <c r="P235" s="160">
        <v>0</v>
      </c>
      <c r="Q235" s="160">
        <v>0</v>
      </c>
      <c r="R235" s="189">
        <v>0</v>
      </c>
    </row>
    <row r="236" spans="1:18" ht="14.25">
      <c r="A236" s="158" t="s">
        <v>244</v>
      </c>
      <c r="B236" s="158" t="s">
        <v>94</v>
      </c>
      <c r="C236" s="158" t="s">
        <v>231</v>
      </c>
      <c r="D236" s="158" t="s">
        <v>221</v>
      </c>
      <c r="E236" s="158" t="s">
        <v>242</v>
      </c>
      <c r="F236" s="158" t="s">
        <v>243</v>
      </c>
      <c r="G236" s="159">
        <v>1</v>
      </c>
      <c r="H236" s="159">
        <v>65</v>
      </c>
      <c r="I236" s="159">
        <v>108</v>
      </c>
      <c r="J236" s="159">
        <v>107</v>
      </c>
      <c r="K236" s="159">
        <v>126</v>
      </c>
      <c r="L236" s="159">
        <v>18</v>
      </c>
      <c r="M236" s="159">
        <v>13</v>
      </c>
      <c r="N236" s="159">
        <v>16</v>
      </c>
      <c r="O236" s="159">
        <v>13</v>
      </c>
      <c r="P236" s="160">
        <v>11</v>
      </c>
      <c r="Q236" s="160">
        <v>12</v>
      </c>
      <c r="R236" s="189">
        <v>12</v>
      </c>
    </row>
    <row r="237" spans="1:18" ht="14.25">
      <c r="A237" s="158" t="s">
        <v>244</v>
      </c>
      <c r="B237" s="158" t="s">
        <v>94</v>
      </c>
      <c r="C237" s="158" t="s">
        <v>232</v>
      </c>
      <c r="D237" s="158" t="s">
        <v>221</v>
      </c>
      <c r="E237" s="158" t="s">
        <v>242</v>
      </c>
      <c r="F237" s="158" t="s">
        <v>243</v>
      </c>
      <c r="G237" s="159">
        <v>1</v>
      </c>
      <c r="H237" s="159">
        <v>0</v>
      </c>
      <c r="I237" s="159">
        <v>0</v>
      </c>
      <c r="J237" s="159">
        <v>0</v>
      </c>
      <c r="K237" s="159">
        <v>0</v>
      </c>
      <c r="L237" s="159">
        <v>0</v>
      </c>
      <c r="M237" s="159">
        <v>0</v>
      </c>
      <c r="N237" s="159">
        <v>0</v>
      </c>
      <c r="O237" s="159">
        <v>0</v>
      </c>
      <c r="P237" s="160">
        <v>0</v>
      </c>
      <c r="Q237" s="160">
        <v>0</v>
      </c>
      <c r="R237" s="189">
        <v>0</v>
      </c>
    </row>
    <row r="238" spans="1:18" ht="14.25">
      <c r="A238" s="158" t="s">
        <v>244</v>
      </c>
      <c r="B238" s="158" t="s">
        <v>94</v>
      </c>
      <c r="C238" s="158" t="s">
        <v>234</v>
      </c>
      <c r="D238" s="158" t="s">
        <v>221</v>
      </c>
      <c r="E238" s="158" t="s">
        <v>242</v>
      </c>
      <c r="F238" s="158" t="s">
        <v>243</v>
      </c>
      <c r="G238" s="159">
        <v>1</v>
      </c>
      <c r="H238" s="159">
        <v>0</v>
      </c>
      <c r="I238" s="159">
        <v>0</v>
      </c>
      <c r="J238" s="159">
        <v>0</v>
      </c>
      <c r="K238" s="159">
        <v>0</v>
      </c>
      <c r="L238" s="159">
        <v>0</v>
      </c>
      <c r="M238" s="159">
        <v>0</v>
      </c>
      <c r="N238" s="159">
        <v>0</v>
      </c>
      <c r="O238" s="159">
        <v>0</v>
      </c>
      <c r="P238" s="160">
        <v>0</v>
      </c>
      <c r="Q238" s="160">
        <v>0</v>
      </c>
      <c r="R238" s="189">
        <v>0</v>
      </c>
    </row>
    <row r="239" spans="1:18" ht="14.25">
      <c r="A239" s="158" t="s">
        <v>244</v>
      </c>
      <c r="B239" s="158" t="s">
        <v>94</v>
      </c>
      <c r="C239" s="158" t="s">
        <v>236</v>
      </c>
      <c r="D239" s="158" t="s">
        <v>221</v>
      </c>
      <c r="E239" s="158" t="s">
        <v>242</v>
      </c>
      <c r="F239" s="158" t="s">
        <v>243</v>
      </c>
      <c r="G239" s="159">
        <v>1</v>
      </c>
      <c r="H239" s="159">
        <v>0</v>
      </c>
      <c r="I239" s="159">
        <v>0</v>
      </c>
      <c r="J239" s="159">
        <v>0</v>
      </c>
      <c r="K239" s="159">
        <v>0</v>
      </c>
      <c r="L239" s="159">
        <v>0</v>
      </c>
      <c r="M239" s="159">
        <v>0</v>
      </c>
      <c r="N239" s="159">
        <v>0</v>
      </c>
      <c r="O239" s="159">
        <v>0</v>
      </c>
      <c r="P239" s="160">
        <v>0</v>
      </c>
      <c r="Q239" s="160">
        <v>0</v>
      </c>
      <c r="R239" s="189">
        <v>0</v>
      </c>
    </row>
    <row r="240" spans="1:18" ht="14.25">
      <c r="A240" s="158" t="s">
        <v>244</v>
      </c>
      <c r="B240" s="158" t="s">
        <v>94</v>
      </c>
      <c r="C240" s="158" t="s">
        <v>228</v>
      </c>
      <c r="D240" s="158" t="s">
        <v>221</v>
      </c>
      <c r="E240" s="158" t="s">
        <v>242</v>
      </c>
      <c r="F240" s="158" t="s">
        <v>243</v>
      </c>
      <c r="G240" s="159">
        <v>1</v>
      </c>
      <c r="H240" s="159">
        <v>0</v>
      </c>
      <c r="I240" s="159">
        <v>0</v>
      </c>
      <c r="J240" s="159">
        <v>0</v>
      </c>
      <c r="K240" s="159">
        <v>0</v>
      </c>
      <c r="L240" s="159">
        <v>0</v>
      </c>
      <c r="M240" s="159">
        <v>0</v>
      </c>
      <c r="N240" s="159">
        <v>0</v>
      </c>
      <c r="O240" s="159">
        <v>0</v>
      </c>
      <c r="P240" s="160">
        <v>0</v>
      </c>
      <c r="Q240" s="160">
        <v>0</v>
      </c>
      <c r="R240" s="189">
        <v>0</v>
      </c>
    </row>
    <row r="241" spans="1:18" ht="14.25">
      <c r="A241" s="158" t="s">
        <v>244</v>
      </c>
      <c r="B241" s="158" t="s">
        <v>94</v>
      </c>
      <c r="C241" s="158" t="s">
        <v>213</v>
      </c>
      <c r="D241" s="158" t="s">
        <v>221</v>
      </c>
      <c r="E241" s="158" t="s">
        <v>242</v>
      </c>
      <c r="F241" s="158" t="s">
        <v>243</v>
      </c>
      <c r="G241" s="159">
        <v>1</v>
      </c>
      <c r="H241" s="159">
        <v>65</v>
      </c>
      <c r="I241" s="159">
        <v>108</v>
      </c>
      <c r="J241" s="159">
        <v>107</v>
      </c>
      <c r="K241" s="159">
        <v>126</v>
      </c>
      <c r="L241" s="159">
        <v>18</v>
      </c>
      <c r="M241" s="159">
        <v>13</v>
      </c>
      <c r="N241" s="159">
        <v>16</v>
      </c>
      <c r="O241" s="159">
        <v>13</v>
      </c>
      <c r="P241" s="160">
        <v>12</v>
      </c>
      <c r="Q241" s="160">
        <v>12</v>
      </c>
      <c r="R241" s="189">
        <v>12</v>
      </c>
    </row>
    <row r="242" spans="1:18" ht="14.25">
      <c r="A242" s="158" t="s">
        <v>244</v>
      </c>
      <c r="B242" s="158" t="s">
        <v>94</v>
      </c>
      <c r="C242" s="158" t="s">
        <v>231</v>
      </c>
      <c r="D242" s="158" t="s">
        <v>223</v>
      </c>
      <c r="E242" s="158" t="s">
        <v>242</v>
      </c>
      <c r="F242" s="158" t="s">
        <v>243</v>
      </c>
      <c r="G242" s="159">
        <v>1</v>
      </c>
      <c r="H242" s="159">
        <v>70</v>
      </c>
      <c r="I242" s="159">
        <v>98</v>
      </c>
      <c r="J242" s="159">
        <v>123</v>
      </c>
      <c r="K242" s="159">
        <v>182</v>
      </c>
      <c r="L242" s="159">
        <v>81</v>
      </c>
      <c r="M242" s="159">
        <v>81</v>
      </c>
      <c r="N242" s="159">
        <v>95</v>
      </c>
      <c r="O242" s="159">
        <v>113</v>
      </c>
      <c r="P242" s="160">
        <v>124</v>
      </c>
      <c r="Q242" s="160">
        <v>161</v>
      </c>
      <c r="R242" s="189">
        <v>183</v>
      </c>
    </row>
    <row r="243" spans="1:18" ht="14.25">
      <c r="A243" s="158" t="s">
        <v>244</v>
      </c>
      <c r="B243" s="158" t="s">
        <v>94</v>
      </c>
      <c r="C243" s="158" t="s">
        <v>232</v>
      </c>
      <c r="D243" s="158" t="s">
        <v>223</v>
      </c>
      <c r="E243" s="158" t="s">
        <v>242</v>
      </c>
      <c r="F243" s="158" t="s">
        <v>243</v>
      </c>
      <c r="G243" s="159">
        <v>1</v>
      </c>
      <c r="H243" s="159">
        <v>0</v>
      </c>
      <c r="I243" s="159">
        <v>0</v>
      </c>
      <c r="J243" s="159">
        <v>0</v>
      </c>
      <c r="K243" s="159">
        <v>0</v>
      </c>
      <c r="L243" s="159">
        <v>0</v>
      </c>
      <c r="M243" s="159">
        <v>0</v>
      </c>
      <c r="N243" s="159">
        <v>0</v>
      </c>
      <c r="O243" s="159">
        <v>0</v>
      </c>
      <c r="P243" s="160">
        <v>0</v>
      </c>
      <c r="Q243" s="160">
        <v>0</v>
      </c>
      <c r="R243" s="189">
        <v>0</v>
      </c>
    </row>
    <row r="244" spans="1:18" ht="14.25">
      <c r="A244" s="158" t="s">
        <v>244</v>
      </c>
      <c r="B244" s="158" t="s">
        <v>94</v>
      </c>
      <c r="C244" s="158" t="s">
        <v>234</v>
      </c>
      <c r="D244" s="158" t="s">
        <v>223</v>
      </c>
      <c r="E244" s="158" t="s">
        <v>242</v>
      </c>
      <c r="F244" s="158" t="s">
        <v>243</v>
      </c>
      <c r="G244" s="159">
        <v>1</v>
      </c>
      <c r="H244" s="159">
        <v>0</v>
      </c>
      <c r="I244" s="159">
        <v>0</v>
      </c>
      <c r="J244" s="159">
        <v>0</v>
      </c>
      <c r="K244" s="159">
        <v>0</v>
      </c>
      <c r="L244" s="159">
        <v>0</v>
      </c>
      <c r="M244" s="159">
        <v>0</v>
      </c>
      <c r="N244" s="159">
        <v>0</v>
      </c>
      <c r="O244" s="159">
        <v>0</v>
      </c>
      <c r="P244" s="160">
        <v>0</v>
      </c>
      <c r="Q244" s="160">
        <v>0</v>
      </c>
      <c r="R244" s="189">
        <v>0</v>
      </c>
    </row>
    <row r="245" spans="1:18" ht="14.25">
      <c r="A245" s="158" t="s">
        <v>244</v>
      </c>
      <c r="B245" s="158" t="s">
        <v>94</v>
      </c>
      <c r="C245" s="158" t="s">
        <v>236</v>
      </c>
      <c r="D245" s="158" t="s">
        <v>223</v>
      </c>
      <c r="E245" s="158" t="s">
        <v>242</v>
      </c>
      <c r="F245" s="158" t="s">
        <v>243</v>
      </c>
      <c r="G245" s="159">
        <v>1</v>
      </c>
      <c r="H245" s="159">
        <v>0</v>
      </c>
      <c r="I245" s="159">
        <v>0</v>
      </c>
      <c r="J245" s="159">
        <v>0</v>
      </c>
      <c r="K245" s="159">
        <v>0</v>
      </c>
      <c r="L245" s="159">
        <v>0</v>
      </c>
      <c r="M245" s="159">
        <v>0</v>
      </c>
      <c r="N245" s="159">
        <v>0</v>
      </c>
      <c r="O245" s="159">
        <v>0</v>
      </c>
      <c r="P245" s="160">
        <v>0</v>
      </c>
      <c r="Q245" s="160">
        <v>0</v>
      </c>
      <c r="R245" s="189">
        <v>0</v>
      </c>
    </row>
    <row r="246" spans="1:18" ht="14.25">
      <c r="A246" s="158" t="s">
        <v>244</v>
      </c>
      <c r="B246" s="158" t="s">
        <v>94</v>
      </c>
      <c r="C246" s="158" t="s">
        <v>228</v>
      </c>
      <c r="D246" s="158" t="s">
        <v>223</v>
      </c>
      <c r="E246" s="158" t="s">
        <v>242</v>
      </c>
      <c r="F246" s="158" t="s">
        <v>243</v>
      </c>
      <c r="G246" s="159">
        <v>1</v>
      </c>
      <c r="H246" s="159">
        <v>0</v>
      </c>
      <c r="I246" s="159">
        <v>0</v>
      </c>
      <c r="J246" s="159">
        <v>0</v>
      </c>
      <c r="K246" s="159">
        <v>0</v>
      </c>
      <c r="L246" s="159">
        <v>0</v>
      </c>
      <c r="M246" s="159">
        <v>0</v>
      </c>
      <c r="N246" s="159">
        <v>0</v>
      </c>
      <c r="O246" s="159">
        <v>0</v>
      </c>
      <c r="P246" s="160">
        <v>0</v>
      </c>
      <c r="Q246" s="160">
        <v>0</v>
      </c>
      <c r="R246" s="189">
        <v>0</v>
      </c>
    </row>
    <row r="247" spans="1:18" ht="14.25">
      <c r="A247" s="158" t="s">
        <v>244</v>
      </c>
      <c r="B247" s="158" t="s">
        <v>94</v>
      </c>
      <c r="C247" s="158" t="s">
        <v>213</v>
      </c>
      <c r="D247" s="158" t="s">
        <v>223</v>
      </c>
      <c r="E247" s="158" t="s">
        <v>242</v>
      </c>
      <c r="F247" s="158" t="s">
        <v>243</v>
      </c>
      <c r="G247" s="159">
        <v>1</v>
      </c>
      <c r="H247" s="159">
        <v>70</v>
      </c>
      <c r="I247" s="159">
        <v>98</v>
      </c>
      <c r="J247" s="159">
        <v>123</v>
      </c>
      <c r="K247" s="159">
        <v>182</v>
      </c>
      <c r="L247" s="159">
        <v>81</v>
      </c>
      <c r="M247" s="159">
        <v>81</v>
      </c>
      <c r="N247" s="159">
        <v>95</v>
      </c>
      <c r="O247" s="159">
        <v>113</v>
      </c>
      <c r="P247" s="160">
        <v>124</v>
      </c>
      <c r="Q247" s="160">
        <v>161</v>
      </c>
      <c r="R247" s="189">
        <v>183</v>
      </c>
    </row>
    <row r="248" spans="1:18" ht="14.25">
      <c r="A248" s="158" t="s">
        <v>244</v>
      </c>
      <c r="B248" s="158" t="s">
        <v>94</v>
      </c>
      <c r="C248" s="158" t="s">
        <v>231</v>
      </c>
      <c r="D248" s="158" t="s">
        <v>225</v>
      </c>
      <c r="E248" s="158" t="s">
        <v>242</v>
      </c>
      <c r="F248" s="158" t="s">
        <v>243</v>
      </c>
      <c r="G248" s="159">
        <v>1</v>
      </c>
      <c r="H248" s="159">
        <v>0</v>
      </c>
      <c r="I248" s="159">
        <v>0</v>
      </c>
      <c r="J248" s="159">
        <v>0</v>
      </c>
      <c r="K248" s="159">
        <v>0</v>
      </c>
      <c r="L248" s="159">
        <v>0</v>
      </c>
      <c r="M248" s="159">
        <v>0</v>
      </c>
      <c r="N248" s="159">
        <v>0</v>
      </c>
      <c r="O248" s="159">
        <v>0</v>
      </c>
      <c r="P248" s="160">
        <v>0</v>
      </c>
      <c r="Q248" s="160">
        <v>0</v>
      </c>
      <c r="R248" s="189">
        <v>0</v>
      </c>
    </row>
    <row r="249" spans="1:18" ht="14.25">
      <c r="A249" s="158" t="s">
        <v>244</v>
      </c>
      <c r="B249" s="158" t="s">
        <v>94</v>
      </c>
      <c r="C249" s="158" t="s">
        <v>232</v>
      </c>
      <c r="D249" s="158" t="s">
        <v>225</v>
      </c>
      <c r="E249" s="158" t="s">
        <v>242</v>
      </c>
      <c r="F249" s="158" t="s">
        <v>243</v>
      </c>
      <c r="G249" s="159">
        <v>1</v>
      </c>
      <c r="H249" s="159">
        <v>0</v>
      </c>
      <c r="I249" s="159">
        <v>0</v>
      </c>
      <c r="J249" s="159">
        <v>0</v>
      </c>
      <c r="K249" s="159">
        <v>0</v>
      </c>
      <c r="L249" s="159">
        <v>0</v>
      </c>
      <c r="M249" s="159">
        <v>0</v>
      </c>
      <c r="N249" s="159">
        <v>0</v>
      </c>
      <c r="O249" s="159">
        <v>0</v>
      </c>
      <c r="P249" s="160">
        <v>0</v>
      </c>
      <c r="Q249" s="160">
        <v>0</v>
      </c>
      <c r="R249" s="189">
        <v>0</v>
      </c>
    </row>
    <row r="250" spans="1:18" ht="14.25">
      <c r="A250" s="158" t="s">
        <v>244</v>
      </c>
      <c r="B250" s="158" t="s">
        <v>94</v>
      </c>
      <c r="C250" s="158" t="s">
        <v>234</v>
      </c>
      <c r="D250" s="158" t="s">
        <v>225</v>
      </c>
      <c r="E250" s="158" t="s">
        <v>242</v>
      </c>
      <c r="F250" s="158" t="s">
        <v>243</v>
      </c>
      <c r="G250" s="159">
        <v>1</v>
      </c>
      <c r="H250" s="159">
        <v>0</v>
      </c>
      <c r="I250" s="159">
        <v>0</v>
      </c>
      <c r="J250" s="159">
        <v>0</v>
      </c>
      <c r="K250" s="159">
        <v>0</v>
      </c>
      <c r="L250" s="159">
        <v>0</v>
      </c>
      <c r="M250" s="159">
        <v>0</v>
      </c>
      <c r="N250" s="159">
        <v>0</v>
      </c>
      <c r="O250" s="159">
        <v>0</v>
      </c>
      <c r="P250" s="160">
        <v>0</v>
      </c>
      <c r="Q250" s="160">
        <v>0</v>
      </c>
      <c r="R250" s="189">
        <v>0</v>
      </c>
    </row>
    <row r="251" spans="1:18" ht="14.25">
      <c r="A251" s="158" t="s">
        <v>244</v>
      </c>
      <c r="B251" s="158" t="s">
        <v>94</v>
      </c>
      <c r="C251" s="158" t="s">
        <v>236</v>
      </c>
      <c r="D251" s="158" t="s">
        <v>225</v>
      </c>
      <c r="E251" s="158" t="s">
        <v>242</v>
      </c>
      <c r="F251" s="158" t="s">
        <v>243</v>
      </c>
      <c r="G251" s="159">
        <v>1</v>
      </c>
      <c r="H251" s="159">
        <v>0</v>
      </c>
      <c r="I251" s="159">
        <v>0</v>
      </c>
      <c r="J251" s="159">
        <v>0</v>
      </c>
      <c r="K251" s="159">
        <v>0</v>
      </c>
      <c r="L251" s="159">
        <v>0</v>
      </c>
      <c r="M251" s="159">
        <v>0</v>
      </c>
      <c r="N251" s="159">
        <v>0</v>
      </c>
      <c r="O251" s="159">
        <v>0</v>
      </c>
      <c r="P251" s="160">
        <v>0</v>
      </c>
      <c r="Q251" s="160">
        <v>0</v>
      </c>
      <c r="R251" s="189">
        <v>0</v>
      </c>
    </row>
    <row r="252" spans="1:18" ht="14.25">
      <c r="A252" s="158" t="s">
        <v>244</v>
      </c>
      <c r="B252" s="158" t="s">
        <v>94</v>
      </c>
      <c r="C252" s="158" t="s">
        <v>228</v>
      </c>
      <c r="D252" s="158" t="s">
        <v>225</v>
      </c>
      <c r="E252" s="158" t="s">
        <v>242</v>
      </c>
      <c r="F252" s="158" t="s">
        <v>243</v>
      </c>
      <c r="G252" s="159">
        <v>1</v>
      </c>
      <c r="H252" s="159">
        <v>0</v>
      </c>
      <c r="I252" s="159">
        <v>0</v>
      </c>
      <c r="J252" s="159">
        <v>0</v>
      </c>
      <c r="K252" s="159">
        <v>0</v>
      </c>
      <c r="L252" s="159">
        <v>0</v>
      </c>
      <c r="M252" s="159">
        <v>0</v>
      </c>
      <c r="N252" s="159">
        <v>0</v>
      </c>
      <c r="O252" s="159">
        <v>0</v>
      </c>
      <c r="P252" s="160">
        <v>0</v>
      </c>
      <c r="Q252" s="160">
        <v>0</v>
      </c>
      <c r="R252" s="189">
        <v>0</v>
      </c>
    </row>
    <row r="253" spans="1:18" ht="14.25">
      <c r="A253" s="158" t="s">
        <v>244</v>
      </c>
      <c r="B253" s="158" t="s">
        <v>94</v>
      </c>
      <c r="C253" s="158" t="s">
        <v>213</v>
      </c>
      <c r="D253" s="158" t="s">
        <v>225</v>
      </c>
      <c r="E253" s="158" t="s">
        <v>242</v>
      </c>
      <c r="F253" s="158" t="s">
        <v>243</v>
      </c>
      <c r="G253" s="159">
        <v>1</v>
      </c>
      <c r="H253" s="159">
        <v>0</v>
      </c>
      <c r="I253" s="159">
        <v>0</v>
      </c>
      <c r="J253" s="159">
        <v>0</v>
      </c>
      <c r="K253" s="159">
        <v>0</v>
      </c>
      <c r="L253" s="159">
        <v>0</v>
      </c>
      <c r="M253" s="159">
        <v>0</v>
      </c>
      <c r="N253" s="159">
        <v>0</v>
      </c>
      <c r="O253" s="159">
        <v>0</v>
      </c>
      <c r="P253" s="160">
        <v>0</v>
      </c>
      <c r="Q253" s="160">
        <v>0</v>
      </c>
      <c r="R253" s="189">
        <v>0</v>
      </c>
    </row>
    <row r="254" spans="1:18" ht="14.25">
      <c r="A254" s="158" t="s">
        <v>244</v>
      </c>
      <c r="B254" s="158" t="s">
        <v>94</v>
      </c>
      <c r="C254" s="158" t="s">
        <v>231</v>
      </c>
      <c r="D254" s="158" t="s">
        <v>227</v>
      </c>
      <c r="E254" s="158" t="s">
        <v>242</v>
      </c>
      <c r="F254" s="158" t="s">
        <v>243</v>
      </c>
      <c r="G254" s="159">
        <v>1</v>
      </c>
      <c r="H254" s="159">
        <v>2</v>
      </c>
      <c r="I254" s="159">
        <v>2</v>
      </c>
      <c r="J254" s="159">
        <v>3</v>
      </c>
      <c r="K254" s="159">
        <v>5</v>
      </c>
      <c r="L254" s="159">
        <v>5</v>
      </c>
      <c r="M254" s="159">
        <v>1</v>
      </c>
      <c r="N254" s="159">
        <v>1</v>
      </c>
      <c r="O254" s="159">
        <v>1</v>
      </c>
      <c r="P254" s="160">
        <v>0</v>
      </c>
      <c r="Q254" s="160">
        <v>0</v>
      </c>
      <c r="R254" s="189">
        <v>0</v>
      </c>
    </row>
    <row r="255" spans="1:18" ht="14.25">
      <c r="A255" s="158" t="s">
        <v>244</v>
      </c>
      <c r="B255" s="158" t="s">
        <v>94</v>
      </c>
      <c r="C255" s="158" t="s">
        <v>232</v>
      </c>
      <c r="D255" s="158" t="s">
        <v>227</v>
      </c>
      <c r="E255" s="158" t="s">
        <v>242</v>
      </c>
      <c r="F255" s="158" t="s">
        <v>243</v>
      </c>
      <c r="G255" s="159">
        <v>1</v>
      </c>
      <c r="H255" s="159">
        <v>0</v>
      </c>
      <c r="I255" s="159">
        <v>0</v>
      </c>
      <c r="J255" s="159">
        <v>0</v>
      </c>
      <c r="K255" s="159">
        <v>0</v>
      </c>
      <c r="L255" s="159">
        <v>0</v>
      </c>
      <c r="M255" s="159">
        <v>0</v>
      </c>
      <c r="N255" s="159">
        <v>0</v>
      </c>
      <c r="O255" s="159">
        <v>0</v>
      </c>
      <c r="P255" s="160">
        <v>0</v>
      </c>
      <c r="Q255" s="160">
        <v>0</v>
      </c>
      <c r="R255" s="189">
        <v>0</v>
      </c>
    </row>
    <row r="256" spans="1:18" ht="14.25">
      <c r="A256" s="158" t="s">
        <v>244</v>
      </c>
      <c r="B256" s="158" t="s">
        <v>94</v>
      </c>
      <c r="C256" s="158" t="s">
        <v>234</v>
      </c>
      <c r="D256" s="158" t="s">
        <v>227</v>
      </c>
      <c r="E256" s="158" t="s">
        <v>242</v>
      </c>
      <c r="F256" s="158" t="s">
        <v>243</v>
      </c>
      <c r="G256" s="159">
        <v>1</v>
      </c>
      <c r="H256" s="159">
        <v>0</v>
      </c>
      <c r="I256" s="159">
        <v>0</v>
      </c>
      <c r="J256" s="159">
        <v>0</v>
      </c>
      <c r="K256" s="159">
        <v>0</v>
      </c>
      <c r="L256" s="159">
        <v>0</v>
      </c>
      <c r="M256" s="159">
        <v>0</v>
      </c>
      <c r="N256" s="159">
        <v>0</v>
      </c>
      <c r="O256" s="159">
        <v>0</v>
      </c>
      <c r="P256" s="160">
        <v>0</v>
      </c>
      <c r="Q256" s="160">
        <v>0</v>
      </c>
      <c r="R256" s="189">
        <v>0</v>
      </c>
    </row>
    <row r="257" spans="1:18" ht="14.25">
      <c r="A257" s="158" t="s">
        <v>244</v>
      </c>
      <c r="B257" s="158" t="s">
        <v>94</v>
      </c>
      <c r="C257" s="158" t="s">
        <v>236</v>
      </c>
      <c r="D257" s="158" t="s">
        <v>227</v>
      </c>
      <c r="E257" s="158" t="s">
        <v>242</v>
      </c>
      <c r="F257" s="158" t="s">
        <v>243</v>
      </c>
      <c r="G257" s="159">
        <v>1</v>
      </c>
      <c r="H257" s="159">
        <v>0</v>
      </c>
      <c r="I257" s="159">
        <v>0</v>
      </c>
      <c r="J257" s="159">
        <v>0</v>
      </c>
      <c r="K257" s="159">
        <v>0</v>
      </c>
      <c r="L257" s="159">
        <v>0</v>
      </c>
      <c r="M257" s="159">
        <v>0</v>
      </c>
      <c r="N257" s="159">
        <v>0</v>
      </c>
      <c r="O257" s="159">
        <v>0</v>
      </c>
      <c r="P257" s="160">
        <v>0</v>
      </c>
      <c r="Q257" s="160">
        <v>0</v>
      </c>
      <c r="R257" s="189">
        <v>0</v>
      </c>
    </row>
    <row r="258" spans="1:18" ht="14.25">
      <c r="A258" s="158" t="s">
        <v>244</v>
      </c>
      <c r="B258" s="158" t="s">
        <v>94</v>
      </c>
      <c r="C258" s="158" t="s">
        <v>228</v>
      </c>
      <c r="D258" s="158" t="s">
        <v>227</v>
      </c>
      <c r="E258" s="158" t="s">
        <v>242</v>
      </c>
      <c r="F258" s="158" t="s">
        <v>243</v>
      </c>
      <c r="G258" s="159">
        <v>1</v>
      </c>
      <c r="H258" s="159">
        <v>0</v>
      </c>
      <c r="I258" s="159">
        <v>0</v>
      </c>
      <c r="J258" s="159">
        <v>0</v>
      </c>
      <c r="K258" s="159">
        <v>0</v>
      </c>
      <c r="L258" s="159">
        <v>0</v>
      </c>
      <c r="M258" s="159">
        <v>0</v>
      </c>
      <c r="N258" s="159">
        <v>0</v>
      </c>
      <c r="O258" s="159">
        <v>0</v>
      </c>
      <c r="P258" s="160">
        <v>0</v>
      </c>
      <c r="Q258" s="160">
        <v>0</v>
      </c>
      <c r="R258" s="189">
        <v>0</v>
      </c>
    </row>
    <row r="259" spans="1:18" ht="14.25">
      <c r="A259" s="158" t="s">
        <v>244</v>
      </c>
      <c r="B259" s="158" t="s">
        <v>94</v>
      </c>
      <c r="C259" s="158" t="s">
        <v>213</v>
      </c>
      <c r="D259" s="158" t="s">
        <v>227</v>
      </c>
      <c r="E259" s="158" t="s">
        <v>242</v>
      </c>
      <c r="F259" s="158" t="s">
        <v>243</v>
      </c>
      <c r="G259" s="159">
        <v>1</v>
      </c>
      <c r="H259" s="159">
        <v>2</v>
      </c>
      <c r="I259" s="159">
        <v>2</v>
      </c>
      <c r="J259" s="159">
        <v>3</v>
      </c>
      <c r="K259" s="159">
        <v>5</v>
      </c>
      <c r="L259" s="159">
        <v>5</v>
      </c>
      <c r="M259" s="159">
        <v>1</v>
      </c>
      <c r="N259" s="159">
        <v>1</v>
      </c>
      <c r="O259" s="159">
        <v>1</v>
      </c>
      <c r="P259" s="160">
        <v>0</v>
      </c>
      <c r="Q259" s="160">
        <v>0</v>
      </c>
      <c r="R259" s="189">
        <v>0</v>
      </c>
    </row>
    <row r="260" spans="1:18" ht="14.25">
      <c r="A260" s="158" t="s">
        <v>244</v>
      </c>
      <c r="B260" s="158" t="s">
        <v>94</v>
      </c>
      <c r="C260" s="158" t="s">
        <v>231</v>
      </c>
      <c r="D260" s="158" t="s">
        <v>229</v>
      </c>
      <c r="E260" s="158" t="s">
        <v>242</v>
      </c>
      <c r="F260" s="158" t="s">
        <v>243</v>
      </c>
      <c r="G260" s="159">
        <v>1</v>
      </c>
      <c r="H260" s="159">
        <v>0</v>
      </c>
      <c r="I260" s="159">
        <v>1</v>
      </c>
      <c r="J260" s="159">
        <v>1</v>
      </c>
      <c r="K260" s="159">
        <v>0</v>
      </c>
      <c r="L260" s="159">
        <v>0</v>
      </c>
      <c r="M260" s="159">
        <v>0</v>
      </c>
      <c r="N260" s="159">
        <v>0</v>
      </c>
      <c r="O260" s="159">
        <v>0</v>
      </c>
      <c r="P260" s="160">
        <v>0</v>
      </c>
      <c r="Q260" s="160">
        <v>0</v>
      </c>
      <c r="R260" s="189">
        <v>0</v>
      </c>
    </row>
    <row r="261" spans="1:18" ht="14.25">
      <c r="A261" s="158" t="s">
        <v>244</v>
      </c>
      <c r="B261" s="158" t="s">
        <v>94</v>
      </c>
      <c r="C261" s="158" t="s">
        <v>232</v>
      </c>
      <c r="D261" s="158" t="s">
        <v>229</v>
      </c>
      <c r="E261" s="158" t="s">
        <v>242</v>
      </c>
      <c r="F261" s="158" t="s">
        <v>243</v>
      </c>
      <c r="G261" s="159">
        <v>1</v>
      </c>
      <c r="H261" s="159">
        <v>0</v>
      </c>
      <c r="I261" s="159">
        <v>0</v>
      </c>
      <c r="J261" s="159">
        <v>0</v>
      </c>
      <c r="K261" s="159">
        <v>0</v>
      </c>
      <c r="L261" s="159">
        <v>0</v>
      </c>
      <c r="M261" s="159">
        <v>0</v>
      </c>
      <c r="N261" s="159">
        <v>0</v>
      </c>
      <c r="O261" s="159">
        <v>0</v>
      </c>
      <c r="P261" s="160">
        <v>0</v>
      </c>
      <c r="Q261" s="160">
        <v>0</v>
      </c>
      <c r="R261" s="189">
        <v>0</v>
      </c>
    </row>
    <row r="262" spans="1:18" ht="14.25">
      <c r="A262" s="158" t="s">
        <v>244</v>
      </c>
      <c r="B262" s="158" t="s">
        <v>94</v>
      </c>
      <c r="C262" s="158" t="s">
        <v>234</v>
      </c>
      <c r="D262" s="158" t="s">
        <v>229</v>
      </c>
      <c r="E262" s="158" t="s">
        <v>242</v>
      </c>
      <c r="F262" s="158" t="s">
        <v>243</v>
      </c>
      <c r="G262" s="159">
        <v>1</v>
      </c>
      <c r="H262" s="159">
        <v>0</v>
      </c>
      <c r="I262" s="159">
        <v>0</v>
      </c>
      <c r="J262" s="159">
        <v>0</v>
      </c>
      <c r="K262" s="159">
        <v>0</v>
      </c>
      <c r="L262" s="159">
        <v>0</v>
      </c>
      <c r="M262" s="159">
        <v>0</v>
      </c>
      <c r="N262" s="159">
        <v>0</v>
      </c>
      <c r="O262" s="159">
        <v>0</v>
      </c>
      <c r="P262" s="160">
        <v>0</v>
      </c>
      <c r="Q262" s="160">
        <v>0</v>
      </c>
      <c r="R262" s="189">
        <v>0</v>
      </c>
    </row>
    <row r="263" spans="1:18" ht="14.25">
      <c r="A263" s="158" t="s">
        <v>244</v>
      </c>
      <c r="B263" s="158" t="s">
        <v>94</v>
      </c>
      <c r="C263" s="158" t="s">
        <v>236</v>
      </c>
      <c r="D263" s="158" t="s">
        <v>229</v>
      </c>
      <c r="E263" s="158" t="s">
        <v>242</v>
      </c>
      <c r="F263" s="158" t="s">
        <v>243</v>
      </c>
      <c r="G263" s="159">
        <v>1</v>
      </c>
      <c r="H263" s="159">
        <v>0</v>
      </c>
      <c r="I263" s="159">
        <v>0</v>
      </c>
      <c r="J263" s="159">
        <v>0</v>
      </c>
      <c r="K263" s="159">
        <v>0</v>
      </c>
      <c r="L263" s="159">
        <v>0</v>
      </c>
      <c r="M263" s="159">
        <v>0</v>
      </c>
      <c r="N263" s="159">
        <v>0</v>
      </c>
      <c r="O263" s="159">
        <v>0</v>
      </c>
      <c r="P263" s="160">
        <v>0</v>
      </c>
      <c r="Q263" s="160">
        <v>0</v>
      </c>
      <c r="R263" s="189">
        <v>0</v>
      </c>
    </row>
    <row r="264" spans="1:18" ht="14.25">
      <c r="A264" s="158" t="s">
        <v>244</v>
      </c>
      <c r="B264" s="158" t="s">
        <v>94</v>
      </c>
      <c r="C264" s="158" t="s">
        <v>228</v>
      </c>
      <c r="D264" s="158" t="s">
        <v>229</v>
      </c>
      <c r="E264" s="158" t="s">
        <v>242</v>
      </c>
      <c r="F264" s="158" t="s">
        <v>243</v>
      </c>
      <c r="G264" s="159">
        <v>1</v>
      </c>
      <c r="H264" s="159">
        <v>0</v>
      </c>
      <c r="I264" s="159">
        <v>0</v>
      </c>
      <c r="J264" s="159">
        <v>0</v>
      </c>
      <c r="K264" s="159">
        <v>0</v>
      </c>
      <c r="L264" s="159">
        <v>0</v>
      </c>
      <c r="M264" s="159">
        <v>0</v>
      </c>
      <c r="N264" s="159">
        <v>0</v>
      </c>
      <c r="O264" s="159">
        <v>0</v>
      </c>
      <c r="P264" s="160">
        <v>0</v>
      </c>
      <c r="Q264" s="160">
        <v>0</v>
      </c>
      <c r="R264" s="189">
        <v>0</v>
      </c>
    </row>
    <row r="265" spans="1:18" ht="14.25">
      <c r="A265" s="158" t="s">
        <v>244</v>
      </c>
      <c r="B265" s="158" t="s">
        <v>94</v>
      </c>
      <c r="C265" s="158" t="s">
        <v>213</v>
      </c>
      <c r="D265" s="158" t="s">
        <v>229</v>
      </c>
      <c r="E265" s="158" t="s">
        <v>242</v>
      </c>
      <c r="F265" s="158" t="s">
        <v>243</v>
      </c>
      <c r="G265" s="159">
        <v>1</v>
      </c>
      <c r="H265" s="159">
        <v>0</v>
      </c>
      <c r="I265" s="159">
        <v>1</v>
      </c>
      <c r="J265" s="159">
        <v>1</v>
      </c>
      <c r="K265" s="159">
        <v>0</v>
      </c>
      <c r="L265" s="159">
        <v>0</v>
      </c>
      <c r="M265" s="159">
        <v>0</v>
      </c>
      <c r="N265" s="159">
        <v>0</v>
      </c>
      <c r="O265" s="159">
        <v>0</v>
      </c>
      <c r="P265" s="160">
        <v>0</v>
      </c>
      <c r="Q265" s="160">
        <v>0</v>
      </c>
      <c r="R265" s="189">
        <v>0</v>
      </c>
    </row>
    <row r="266" spans="1:18" ht="14.25">
      <c r="A266" s="158" t="s">
        <v>244</v>
      </c>
      <c r="B266" s="158" t="s">
        <v>94</v>
      </c>
      <c r="C266" s="158" t="s">
        <v>231</v>
      </c>
      <c r="D266" s="158" t="s">
        <v>213</v>
      </c>
      <c r="E266" s="158" t="s">
        <v>242</v>
      </c>
      <c r="F266" s="158" t="s">
        <v>243</v>
      </c>
      <c r="G266" s="159">
        <v>1</v>
      </c>
      <c r="H266" s="159">
        <v>346</v>
      </c>
      <c r="I266" s="159">
        <v>471</v>
      </c>
      <c r="J266" s="159">
        <v>590</v>
      </c>
      <c r="K266" s="159">
        <v>773</v>
      </c>
      <c r="L266" s="159">
        <v>548</v>
      </c>
      <c r="M266" s="159">
        <v>471</v>
      </c>
      <c r="N266" s="159">
        <v>469</v>
      </c>
      <c r="O266" s="159">
        <v>459</v>
      </c>
      <c r="P266" s="160">
        <v>424</v>
      </c>
      <c r="Q266" s="160">
        <v>478</v>
      </c>
      <c r="R266" s="189">
        <v>490</v>
      </c>
    </row>
    <row r="267" spans="1:18" ht="14.25">
      <c r="A267" s="158" t="s">
        <v>244</v>
      </c>
      <c r="B267" s="158" t="s">
        <v>94</v>
      </c>
      <c r="C267" s="158" t="s">
        <v>232</v>
      </c>
      <c r="D267" s="158" t="s">
        <v>213</v>
      </c>
      <c r="E267" s="158" t="s">
        <v>242</v>
      </c>
      <c r="F267" s="158" t="s">
        <v>243</v>
      </c>
      <c r="G267" s="159">
        <v>1</v>
      </c>
      <c r="H267" s="159">
        <v>1</v>
      </c>
      <c r="I267" s="159">
        <v>1</v>
      </c>
      <c r="J267" s="159">
        <v>1</v>
      </c>
      <c r="K267" s="159">
        <v>1</v>
      </c>
      <c r="L267" s="159">
        <v>1</v>
      </c>
      <c r="M267" s="159">
        <v>2</v>
      </c>
      <c r="N267" s="159">
        <v>1</v>
      </c>
      <c r="O267" s="159">
        <v>1</v>
      </c>
      <c r="P267" s="160">
        <v>1</v>
      </c>
      <c r="Q267" s="160">
        <v>1</v>
      </c>
      <c r="R267" s="189">
        <v>2</v>
      </c>
    </row>
    <row r="268" spans="1:18" ht="14.25">
      <c r="A268" s="158" t="s">
        <v>244</v>
      </c>
      <c r="B268" s="158" t="s">
        <v>94</v>
      </c>
      <c r="C268" s="158" t="s">
        <v>234</v>
      </c>
      <c r="D268" s="158" t="s">
        <v>213</v>
      </c>
      <c r="E268" s="158" t="s">
        <v>242</v>
      </c>
      <c r="F268" s="158" t="s">
        <v>243</v>
      </c>
      <c r="G268" s="159">
        <v>1</v>
      </c>
      <c r="H268" s="159">
        <v>0</v>
      </c>
      <c r="I268" s="159">
        <v>0</v>
      </c>
      <c r="J268" s="159">
        <v>1</v>
      </c>
      <c r="K268" s="159">
        <v>2</v>
      </c>
      <c r="L268" s="159">
        <v>2</v>
      </c>
      <c r="M268" s="159">
        <v>1</v>
      </c>
      <c r="N268" s="159">
        <v>1</v>
      </c>
      <c r="O268" s="159">
        <v>1</v>
      </c>
      <c r="P268" s="160">
        <v>1</v>
      </c>
      <c r="Q268" s="160">
        <v>1</v>
      </c>
      <c r="R268" s="189">
        <v>1</v>
      </c>
    </row>
    <row r="269" spans="1:18" ht="14.25">
      <c r="A269" s="158" t="s">
        <v>244</v>
      </c>
      <c r="B269" s="158" t="s">
        <v>94</v>
      </c>
      <c r="C269" s="158" t="s">
        <v>236</v>
      </c>
      <c r="D269" s="158" t="s">
        <v>213</v>
      </c>
      <c r="E269" s="158" t="s">
        <v>242</v>
      </c>
      <c r="F269" s="158" t="s">
        <v>243</v>
      </c>
      <c r="G269" s="159">
        <v>1</v>
      </c>
      <c r="H269" s="159">
        <v>0</v>
      </c>
      <c r="I269" s="159">
        <v>0</v>
      </c>
      <c r="J269" s="159">
        <v>0</v>
      </c>
      <c r="K269" s="159">
        <v>0</v>
      </c>
      <c r="L269" s="159">
        <v>0</v>
      </c>
      <c r="M269" s="159">
        <v>0</v>
      </c>
      <c r="N269" s="159">
        <v>0</v>
      </c>
      <c r="O269" s="159">
        <v>0</v>
      </c>
      <c r="P269" s="160">
        <v>0</v>
      </c>
      <c r="Q269" s="160">
        <v>0</v>
      </c>
      <c r="R269" s="189">
        <v>0</v>
      </c>
    </row>
    <row r="270" spans="1:18" ht="14.25">
      <c r="A270" s="158" t="s">
        <v>244</v>
      </c>
      <c r="B270" s="158" t="s">
        <v>94</v>
      </c>
      <c r="C270" s="158" t="s">
        <v>228</v>
      </c>
      <c r="D270" s="158" t="s">
        <v>213</v>
      </c>
      <c r="E270" s="158" t="s">
        <v>242</v>
      </c>
      <c r="F270" s="158" t="s">
        <v>243</v>
      </c>
      <c r="G270" s="159">
        <v>1</v>
      </c>
      <c r="H270" s="159">
        <v>0</v>
      </c>
      <c r="I270" s="159">
        <v>0</v>
      </c>
      <c r="J270" s="159">
        <v>1</v>
      </c>
      <c r="K270" s="159">
        <v>2</v>
      </c>
      <c r="L270" s="159">
        <v>1</v>
      </c>
      <c r="M270" s="159">
        <v>1</v>
      </c>
      <c r="N270" s="159">
        <v>0</v>
      </c>
      <c r="O270" s="159">
        <v>0</v>
      </c>
      <c r="P270" s="160">
        <v>0</v>
      </c>
      <c r="Q270" s="160">
        <v>0</v>
      </c>
      <c r="R270" s="189">
        <v>0</v>
      </c>
    </row>
    <row r="271" spans="1:18" ht="14.25">
      <c r="A271" s="158" t="s">
        <v>244</v>
      </c>
      <c r="B271" s="158" t="s">
        <v>94</v>
      </c>
      <c r="C271" s="158" t="s">
        <v>213</v>
      </c>
      <c r="D271" s="158" t="s">
        <v>213</v>
      </c>
      <c r="E271" s="158" t="s">
        <v>242</v>
      </c>
      <c r="F271" s="158" t="s">
        <v>243</v>
      </c>
      <c r="G271" s="159">
        <v>1</v>
      </c>
      <c r="H271" s="159">
        <v>348</v>
      </c>
      <c r="I271" s="159">
        <v>472</v>
      </c>
      <c r="J271" s="159">
        <v>593</v>
      </c>
      <c r="K271" s="159">
        <v>777</v>
      </c>
      <c r="L271" s="159">
        <v>551</v>
      </c>
      <c r="M271" s="159">
        <v>475</v>
      </c>
      <c r="N271" s="159">
        <v>471</v>
      </c>
      <c r="O271" s="159">
        <v>461</v>
      </c>
      <c r="P271" s="160">
        <v>426</v>
      </c>
      <c r="Q271" s="160">
        <v>480</v>
      </c>
      <c r="R271" s="189">
        <v>493</v>
      </c>
    </row>
  </sheetData>
  <autoFilter ref="A1:P271" xr:uid="{00000000-0009-0000-0000-00000B00000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E6B27-C89C-44C7-8B4A-B01FB83F2990}">
  <sheetPr>
    <pageSetUpPr autoPageBreaks="0" fitToPage="1"/>
  </sheetPr>
  <dimension ref="A1:N25"/>
  <sheetViews>
    <sheetView showGridLines="0" zoomScaleNormal="100" zoomScaleSheetLayoutView="85" workbookViewId="0">
      <selection activeCell="C4" sqref="C4:E4"/>
    </sheetView>
  </sheetViews>
  <sheetFormatPr defaultColWidth="16.375" defaultRowHeight="13.15" customHeight="1"/>
  <cols>
    <col min="1" max="1" width="49.125" style="54" customWidth="1"/>
    <col min="2" max="2" width="7.5" style="54" hidden="1" customWidth="1"/>
    <col min="3" max="13" width="13.75" style="54" customWidth="1"/>
    <col min="14" max="16384" width="16.375" style="54"/>
  </cols>
  <sheetData>
    <row r="1" spans="1:14" s="186" customFormat="1" ht="26.65" customHeight="1">
      <c r="A1" s="229" t="s">
        <v>245</v>
      </c>
      <c r="B1" s="229"/>
      <c r="C1" s="229"/>
      <c r="D1" s="229"/>
      <c r="E1" s="229"/>
      <c r="F1" s="229"/>
      <c r="G1" s="229"/>
      <c r="H1" s="229"/>
      <c r="I1" s="229"/>
      <c r="J1" s="229"/>
      <c r="K1" s="229"/>
      <c r="L1" s="229"/>
      <c r="M1" s="229"/>
    </row>
    <row r="2" spans="1:14" s="75" customFormat="1" ht="18.75" customHeight="1" thickBot="1"/>
    <row r="3" spans="1:14" s="75" customFormat="1" ht="16.5" customHeight="1" thickTop="1" thickBot="1">
      <c r="B3" s="77"/>
      <c r="C3" s="233" t="s">
        <v>106</v>
      </c>
      <c r="D3" s="234"/>
      <c r="E3" s="234"/>
    </row>
    <row r="4" spans="1:14" s="75" customFormat="1" ht="16.5" customHeight="1" thickTop="1" thickBot="1">
      <c r="A4" s="77"/>
      <c r="B4" s="77"/>
      <c r="C4" s="235" t="s">
        <v>59</v>
      </c>
      <c r="D4" s="236"/>
      <c r="E4" s="236"/>
    </row>
    <row r="5" spans="1:14" s="75" customFormat="1" ht="18.75" customHeight="1" thickTop="1"/>
    <row r="6" spans="1:14" s="78" customFormat="1" ht="28.5" customHeight="1">
      <c r="A6" s="126"/>
      <c r="B6" s="126" t="str">
        <f>C4</f>
        <v>Entities with more than four/six members ^</v>
      </c>
      <c r="C6" s="127" t="s">
        <v>67</v>
      </c>
      <c r="D6" s="127" t="s">
        <v>68</v>
      </c>
      <c r="E6" s="127" t="s">
        <v>69</v>
      </c>
      <c r="F6" s="127" t="s">
        <v>70</v>
      </c>
      <c r="G6" s="127" t="s">
        <v>71</v>
      </c>
      <c r="H6" s="127" t="s">
        <v>72</v>
      </c>
      <c r="I6" s="127" t="s">
        <v>73</v>
      </c>
      <c r="J6" s="127" t="s">
        <v>74</v>
      </c>
      <c r="K6" s="127" t="s">
        <v>75</v>
      </c>
      <c r="L6" s="127" t="s">
        <v>76</v>
      </c>
      <c r="M6" s="127" t="s">
        <v>107</v>
      </c>
      <c r="N6" s="166"/>
    </row>
    <row r="7" spans="1:14" s="57" customFormat="1" ht="12" customHeight="1">
      <c r="A7" s="55"/>
      <c r="B7" s="55"/>
      <c r="C7" s="96"/>
      <c r="D7" s="96"/>
      <c r="E7" s="96"/>
      <c r="F7" s="96"/>
      <c r="G7" s="96"/>
      <c r="H7" s="96"/>
      <c r="I7" s="96"/>
      <c r="J7" s="96"/>
      <c r="K7" s="96"/>
      <c r="L7" s="96"/>
      <c r="M7" s="96"/>
    </row>
    <row r="8" spans="1:14" s="152" customFormat="1" ht="15" customHeight="1">
      <c r="A8" s="91"/>
      <c r="B8" s="78"/>
      <c r="C8" s="230" t="s">
        <v>246</v>
      </c>
      <c r="D8" s="230"/>
      <c r="E8" s="230"/>
      <c r="F8" s="230"/>
      <c r="G8" s="230"/>
      <c r="H8" s="230"/>
      <c r="I8" s="230"/>
      <c r="J8" s="230"/>
      <c r="K8" s="230"/>
      <c r="L8" s="178"/>
      <c r="M8" s="178"/>
      <c r="N8" s="151"/>
    </row>
    <row r="9" spans="1:14" ht="16.5" customHeight="1">
      <c r="A9" s="55"/>
      <c r="B9" s="55"/>
      <c r="C9" s="55"/>
      <c r="D9" s="55"/>
      <c r="E9" s="55"/>
      <c r="F9" s="55"/>
      <c r="G9" s="55"/>
      <c r="H9" s="55"/>
      <c r="I9" s="55"/>
      <c r="J9" s="55"/>
      <c r="K9" s="55"/>
      <c r="L9" s="55"/>
      <c r="M9" s="55"/>
    </row>
    <row r="10" spans="1:14" s="57" customFormat="1" ht="21" customHeight="1">
      <c r="A10" s="65" t="s">
        <v>247</v>
      </c>
      <c r="B10" s="75" t="s">
        <v>248</v>
      </c>
      <c r="C10" s="66">
        <f>SUMIFS(Tab_MYS4_Data!F:F,Tab_MYS4_Data!$B:$B,'Table 4'!$B$6,Tab_MYS4_Data!$C:$C,'Table 4'!$B$10)</f>
        <v>14332</v>
      </c>
      <c r="D10" s="66">
        <f>SUMIFS(Tab_MYS4_Data!G:G,Tab_MYS4_Data!$B:$B,'Table 4'!$B$6,Tab_MYS4_Data!$C:$C,'Table 4'!$B$10)</f>
        <v>14524</v>
      </c>
      <c r="E10" s="66">
        <f>SUMIFS(Tab_MYS4_Data!H:H,Tab_MYS4_Data!$B:$B,'Table 4'!$B$6,Tab_MYS4_Data!$C:$C,'Table 4'!$B$10)</f>
        <v>14450</v>
      </c>
      <c r="F10" s="66">
        <f>SUMIFS(Tab_MYS4_Data!I:I,Tab_MYS4_Data!$B:$B,'Table 4'!$B$6,Tab_MYS4_Data!$C:$C,'Table 4'!$B$10)</f>
        <v>15184</v>
      </c>
      <c r="G10" s="66">
        <f>SUMIFS(Tab_MYS4_Data!J:J,Tab_MYS4_Data!$B:$B,'Table 4'!$B$6,Tab_MYS4_Data!$C:$C,'Table 4'!$B$10)</f>
        <v>15273</v>
      </c>
      <c r="H10" s="66">
        <f>SUMIFS(Tab_MYS4_Data!K:K,Tab_MYS4_Data!$B:$B,'Table 4'!$B$6,Tab_MYS4_Data!$C:$C,'Table 4'!$B$10)</f>
        <v>14118</v>
      </c>
      <c r="I10" s="66">
        <f>SUMIFS(Tab_MYS4_Data!L:L,Tab_MYS4_Data!$B:$B,'Table 4'!$B$6,Tab_MYS4_Data!$C:$C,'Table 4'!$B$10)</f>
        <v>14384</v>
      </c>
      <c r="J10" s="66">
        <f>SUMIFS(Tab_MYS4_Data!M:M,Tab_MYS4_Data!$B:$B,'Table 4'!$B$6,Tab_MYS4_Data!$C:$C,'Table 4'!$B$10)</f>
        <v>13483</v>
      </c>
      <c r="K10" s="66">
        <f>SUMIFS(Tab_MYS4_Data!N:N,Tab_MYS4_Data!$B:$B,'Table 4'!$B$6,Tab_MYS4_Data!$C:$C,'Table 4'!$B$10)</f>
        <v>13584</v>
      </c>
      <c r="L10" s="66">
        <f>SUMIFS(Tab_MYS4_Data!O:O,Tab_MYS4_Data!$B:$B,'Table 4'!$B$6,Tab_MYS4_Data!$C:$C,'Table 4'!$B$10)</f>
        <v>14835</v>
      </c>
      <c r="M10" s="66">
        <f>SUMIFS(Tab_MYS4_Data!P:P,Tab_MYS4_Data!$B:$B,'Table 4'!$B$6,Tab_MYS4_Data!$C:$C,'Table 4'!$B$10)</f>
        <v>15040</v>
      </c>
    </row>
    <row r="11" spans="1:14" ht="30" customHeight="1">
      <c r="A11" s="65" t="s">
        <v>249</v>
      </c>
      <c r="B11" s="75" t="s">
        <v>249</v>
      </c>
      <c r="C11" s="66">
        <f>SUMIFS(Tab_MYS4_Data!F:F,Tab_MYS4_Data!$B:$B,'Table 4'!$B$6,Tab_MYS4_Data!$C:$C,'Table 4'!$B$11)</f>
        <v>2246</v>
      </c>
      <c r="D11" s="66">
        <f>SUMIFS(Tab_MYS4_Data!G:G,Tab_MYS4_Data!$B:$B,'Table 4'!$B$6,Tab_MYS4_Data!$C:$C,'Table 4'!$B$11)</f>
        <v>2338</v>
      </c>
      <c r="E11" s="66">
        <f>SUMIFS(Tab_MYS4_Data!H:H,Tab_MYS4_Data!$B:$B,'Table 4'!$B$6,Tab_MYS4_Data!$C:$C,'Table 4'!$B$11)</f>
        <v>2731</v>
      </c>
      <c r="F11" s="66">
        <f>SUMIFS(Tab_MYS4_Data!I:I,Tab_MYS4_Data!$B:$B,'Table 4'!$B$6,Tab_MYS4_Data!$C:$C,'Table 4'!$B$11)</f>
        <v>2250</v>
      </c>
      <c r="G11" s="66">
        <f>SUMIFS(Tab_MYS4_Data!J:J,Tab_MYS4_Data!$B:$B,'Table 4'!$B$6,Tab_MYS4_Data!$C:$C,'Table 4'!$B$11)</f>
        <v>2448</v>
      </c>
      <c r="H11" s="66">
        <f>SUMIFS(Tab_MYS4_Data!K:K,Tab_MYS4_Data!$B:$B,'Table 4'!$B$6,Tab_MYS4_Data!$C:$C,'Table 4'!$B$11)</f>
        <v>3021</v>
      </c>
      <c r="I11" s="66">
        <f>SUMIFS(Tab_MYS4_Data!L:L,Tab_MYS4_Data!$B:$B,'Table 4'!$B$6,Tab_MYS4_Data!$C:$C,'Table 4'!$B$11)</f>
        <v>1909</v>
      </c>
      <c r="J11" s="66">
        <f>SUMIFS(Tab_MYS4_Data!M:M,Tab_MYS4_Data!$B:$B,'Table 4'!$B$6,Tab_MYS4_Data!$C:$C,'Table 4'!$B$11)</f>
        <v>2450</v>
      </c>
      <c r="K11" s="66">
        <f>SUMIFS(Tab_MYS4_Data!N:N,Tab_MYS4_Data!$B:$B,'Table 4'!$B$6,Tab_MYS4_Data!$C:$C,'Table 4'!$B$11)</f>
        <v>2969</v>
      </c>
      <c r="L11" s="66">
        <f>SUMIFS(Tab_MYS4_Data!O:O,Tab_MYS4_Data!$B:$B,'Table 4'!$B$6,Tab_MYS4_Data!$C:$C,'Table 4'!$B$11)</f>
        <v>2099</v>
      </c>
      <c r="M11" s="66">
        <f>SUMIFS(Tab_MYS4_Data!P:P,Tab_MYS4_Data!$B:$B,'Table 4'!$B$6,Tab_MYS4_Data!$C:$C,'Table 4'!$B$11)</f>
        <v>2197</v>
      </c>
    </row>
    <row r="12" spans="1:14" ht="18" customHeight="1">
      <c r="A12" s="128" t="s">
        <v>250</v>
      </c>
      <c r="B12" s="128"/>
      <c r="C12" s="66"/>
      <c r="D12" s="66"/>
      <c r="E12" s="66"/>
      <c r="F12" s="66"/>
      <c r="G12" s="66"/>
      <c r="H12" s="66"/>
      <c r="I12" s="66"/>
      <c r="J12" s="66"/>
      <c r="K12" s="66"/>
      <c r="L12" s="66"/>
      <c r="M12" s="66"/>
    </row>
    <row r="13" spans="1:14" ht="16.5" customHeight="1">
      <c r="A13" s="61" t="s">
        <v>251</v>
      </c>
      <c r="B13" s="75" t="s">
        <v>252</v>
      </c>
      <c r="C13" s="62">
        <f>SUMIFS(Tab_MYS4_Data!F:F,Tab_MYS4_Data!$B:$B,'Table 4'!$B$6,Tab_MYS4_Data!$C:$C,'Table 4'!$B$13)</f>
        <v>114</v>
      </c>
      <c r="D13" s="62">
        <f>SUMIFS(Tab_MYS4_Data!G:G,Tab_MYS4_Data!$B:$B,'Table 4'!$B$6,Tab_MYS4_Data!$C:$C,'Table 4'!$B$13)</f>
        <v>103</v>
      </c>
      <c r="E13" s="62">
        <f>SUMIFS(Tab_MYS4_Data!H:H,Tab_MYS4_Data!$B:$B,'Table 4'!$B$6,Tab_MYS4_Data!$C:$C,'Table 4'!$B$13)</f>
        <v>155</v>
      </c>
      <c r="F13" s="62">
        <f>SUMIFS(Tab_MYS4_Data!I:I,Tab_MYS4_Data!$B:$B,'Table 4'!$B$6,Tab_MYS4_Data!$C:$C,'Table 4'!$B$13)</f>
        <v>131</v>
      </c>
      <c r="G13" s="62">
        <f>SUMIFS(Tab_MYS4_Data!J:J,Tab_MYS4_Data!$B:$B,'Table 4'!$B$6,Tab_MYS4_Data!$C:$C,'Table 4'!$B$13)</f>
        <v>185</v>
      </c>
      <c r="H13" s="62">
        <f>SUMIFS(Tab_MYS4_Data!K:K,Tab_MYS4_Data!$B:$B,'Table 4'!$B$6,Tab_MYS4_Data!$C:$C,'Table 4'!$B$13)</f>
        <v>171</v>
      </c>
      <c r="I13" s="62">
        <f>SUMIFS(Tab_MYS4_Data!L:L,Tab_MYS4_Data!$B:$B,'Table 4'!$B$6,Tab_MYS4_Data!$C:$C,'Table 4'!$B$13)</f>
        <v>111</v>
      </c>
      <c r="J13" s="62">
        <f>SUMIFS(Tab_MYS4_Data!M:M,Tab_MYS4_Data!$B:$B,'Table 4'!$B$6,Tab_MYS4_Data!$C:$C,'Table 4'!$B$13)</f>
        <v>165</v>
      </c>
      <c r="K13" s="62">
        <f>SUMIFS(Tab_MYS4_Data!N:N,Tab_MYS4_Data!$B:$B,'Table 4'!$B$6,Tab_MYS4_Data!$C:$C,'Table 4'!$B$13)</f>
        <v>146</v>
      </c>
      <c r="L13" s="62">
        <f>SUMIFS(Tab_MYS4_Data!O:O,Tab_MYS4_Data!$B:$B,'Table 4'!$B$6,Tab_MYS4_Data!$C:$C,'Table 4'!$B$13)</f>
        <v>115</v>
      </c>
      <c r="M13" s="62">
        <f>SUMIFS(Tab_MYS4_Data!P:P,Tab_MYS4_Data!$B:$B,'Table 4'!$B$6,Tab_MYS4_Data!$C:$C,'Table 4'!$B$13)</f>
        <v>103</v>
      </c>
    </row>
    <row r="14" spans="1:14" ht="16.5" customHeight="1">
      <c r="A14" s="61" t="s">
        <v>253</v>
      </c>
      <c r="B14" s="75" t="s">
        <v>254</v>
      </c>
      <c r="C14" s="62">
        <f>SUMIFS(Tab_MYS4_Data!F:F,Tab_MYS4_Data!$B:$B,'Table 4'!$B$6,Tab_MYS4_Data!$C:$C,'Table 4'!$B$14)</f>
        <v>5</v>
      </c>
      <c r="D14" s="62">
        <f>SUMIFS(Tab_MYS4_Data!G:G,Tab_MYS4_Data!$B:$B,'Table 4'!$B$6,Tab_MYS4_Data!$C:$C,'Table 4'!$B$14)</f>
        <v>89</v>
      </c>
      <c r="E14" s="62">
        <f>SUMIFS(Tab_MYS4_Data!H:H,Tab_MYS4_Data!$B:$B,'Table 4'!$B$6,Tab_MYS4_Data!$C:$C,'Table 4'!$B$14)</f>
        <v>530</v>
      </c>
      <c r="F14" s="62">
        <f>SUMIFS(Tab_MYS4_Data!I:I,Tab_MYS4_Data!$B:$B,'Table 4'!$B$6,Tab_MYS4_Data!$C:$C,'Table 4'!$B$14)</f>
        <v>307</v>
      </c>
      <c r="G14" s="62">
        <f>SUMIFS(Tab_MYS4_Data!J:J,Tab_MYS4_Data!$B:$B,'Table 4'!$B$6,Tab_MYS4_Data!$C:$C,'Table 4'!$B$14)</f>
        <v>475</v>
      </c>
      <c r="H14" s="62">
        <f>SUMIFS(Tab_MYS4_Data!K:K,Tab_MYS4_Data!$B:$B,'Table 4'!$B$6,Tab_MYS4_Data!$C:$C,'Table 4'!$B$14)</f>
        <v>818</v>
      </c>
      <c r="I14" s="62">
        <f>SUMIFS(Tab_MYS4_Data!L:L,Tab_MYS4_Data!$B:$B,'Table 4'!$B$6,Tab_MYS4_Data!$C:$C,'Table 4'!$B$14)</f>
        <v>138</v>
      </c>
      <c r="J14" s="62">
        <f>SUMIFS(Tab_MYS4_Data!M:M,Tab_MYS4_Data!$B:$B,'Table 4'!$B$6,Tab_MYS4_Data!$C:$C,'Table 4'!$B$14)</f>
        <v>445</v>
      </c>
      <c r="K14" s="62">
        <f>SUMIFS(Tab_MYS4_Data!N:N,Tab_MYS4_Data!$B:$B,'Table 4'!$B$6,Tab_MYS4_Data!$C:$C,'Table 4'!$B$14)</f>
        <v>550</v>
      </c>
      <c r="L14" s="62">
        <f>SUMIFS(Tab_MYS4_Data!O:O,Tab_MYS4_Data!$B:$B,'Table 4'!$B$6,Tab_MYS4_Data!$C:$C,'Table 4'!$B$14)</f>
        <v>71</v>
      </c>
      <c r="M14" s="62">
        <f>SUMIFS(Tab_MYS4_Data!P:P,Tab_MYS4_Data!$B:$B,'Table 4'!$B$6,Tab_MYS4_Data!$C:$C,'Table 4'!$B$14)</f>
        <v>274</v>
      </c>
    </row>
    <row r="15" spans="1:14" ht="16.5" customHeight="1">
      <c r="A15" s="61"/>
      <c r="B15" s="75"/>
      <c r="C15" s="62"/>
      <c r="D15" s="62"/>
      <c r="E15" s="62"/>
      <c r="F15" s="62"/>
      <c r="G15" s="62"/>
      <c r="H15" s="62"/>
      <c r="I15" s="62"/>
      <c r="J15" s="62"/>
      <c r="K15" s="62"/>
      <c r="L15" s="62"/>
      <c r="M15" s="62"/>
    </row>
    <row r="16" spans="1:14" ht="16.5" customHeight="1">
      <c r="A16" s="65" t="s">
        <v>255</v>
      </c>
      <c r="B16" s="75" t="s">
        <v>255</v>
      </c>
      <c r="C16" s="66">
        <f>SUMIFS(Tab_MYS4_Data!F:F,Tab_MYS4_Data!$B:$B,'Table 4'!$B$6,Tab_MYS4_Data!$C:$C,'Table 4'!$B$16)</f>
        <v>2016</v>
      </c>
      <c r="D16" s="66">
        <f>SUMIFS(Tab_MYS4_Data!G:G,Tab_MYS4_Data!$B:$B,'Table 4'!$B$6,Tab_MYS4_Data!$C:$C,'Table 4'!$B$16)</f>
        <v>1957</v>
      </c>
      <c r="E16" s="66">
        <f>SUMIFS(Tab_MYS4_Data!H:H,Tab_MYS4_Data!$B:$B,'Table 4'!$B$6,Tab_MYS4_Data!$C:$C,'Table 4'!$B$16)</f>
        <v>1912</v>
      </c>
      <c r="F16" s="66">
        <f>SUMIFS(Tab_MYS4_Data!I:I,Tab_MYS4_Data!$B:$B,'Table 4'!$B$6,Tab_MYS4_Data!$C:$C,'Table 4'!$B$16)</f>
        <v>1856</v>
      </c>
      <c r="G16" s="66">
        <f>SUMIFS(Tab_MYS4_Data!J:J,Tab_MYS4_Data!$B:$B,'Table 4'!$B$6,Tab_MYS4_Data!$C:$C,'Table 4'!$B$16)</f>
        <v>2505</v>
      </c>
      <c r="H16" s="66">
        <f>SUMIFS(Tab_MYS4_Data!K:K,Tab_MYS4_Data!$B:$B,'Table 4'!$B$6,Tab_MYS4_Data!$C:$C,'Table 4'!$B$16)</f>
        <v>2519</v>
      </c>
      <c r="I16" s="66">
        <f>SUMIFS(Tab_MYS4_Data!L:L,Tab_MYS4_Data!$B:$B,'Table 4'!$B$6,Tab_MYS4_Data!$C:$C,'Table 4'!$B$16)</f>
        <v>1942</v>
      </c>
      <c r="J16" s="66">
        <f>SUMIFS(Tab_MYS4_Data!M:M,Tab_MYS4_Data!$B:$B,'Table 4'!$B$6,Tab_MYS4_Data!$C:$C,'Table 4'!$B$16)</f>
        <v>1645</v>
      </c>
      <c r="K16" s="66">
        <f>SUMIFS(Tab_MYS4_Data!N:N,Tab_MYS4_Data!$B:$B,'Table 4'!$B$6,Tab_MYS4_Data!$C:$C,'Table 4'!$B$16)</f>
        <v>1627</v>
      </c>
      <c r="L16" s="66">
        <f>SUMIFS(Tab_MYS4_Data!O:O,Tab_MYS4_Data!$B:$B,'Table 4'!$B$6,Tab_MYS4_Data!$C:$C,'Table 4'!$B$16)</f>
        <v>1520</v>
      </c>
      <c r="M16" s="66">
        <f>SUMIFS(Tab_MYS4_Data!P:P,Tab_MYS4_Data!$B:$B,'Table 4'!$B$6,Tab_MYS4_Data!$C:$C,'Table 4'!$B$16)</f>
        <v>1784</v>
      </c>
    </row>
    <row r="17" spans="1:13" ht="30" customHeight="1">
      <c r="A17" s="65" t="s">
        <v>256</v>
      </c>
      <c r="B17" s="75" t="s">
        <v>257</v>
      </c>
      <c r="C17" s="66">
        <f>SUMIFS(Tab_MYS4_Data!F:F,Tab_MYS4_Data!$B:$B,'Table 4'!$B$6,Tab_MYS4_Data!$C:$C,'Table 4'!$B$17)</f>
        <v>14602</v>
      </c>
      <c r="D17" s="66">
        <f>SUMIFS(Tab_MYS4_Data!G:G,Tab_MYS4_Data!$B:$B,'Table 4'!$B$6,Tab_MYS4_Data!$C:$C,'Table 4'!$B$17)</f>
        <v>14954</v>
      </c>
      <c r="E17" s="66">
        <f>SUMIFS(Tab_MYS4_Data!H:H,Tab_MYS4_Data!$B:$B,'Table 4'!$B$6,Tab_MYS4_Data!$C:$C,'Table 4'!$B$17)</f>
        <v>15503</v>
      </c>
      <c r="F17" s="66">
        <f>SUMIFS(Tab_MYS4_Data!I:I,Tab_MYS4_Data!$B:$B,'Table 4'!$B$6,Tab_MYS4_Data!$C:$C,'Table 4'!$B$17)</f>
        <v>15520</v>
      </c>
      <c r="G17" s="66">
        <f>SUMIFS(Tab_MYS4_Data!J:J,Tab_MYS4_Data!$B:$B,'Table 4'!$B$6,Tab_MYS4_Data!$C:$C,'Table 4'!$B$17)</f>
        <v>15193</v>
      </c>
      <c r="H17" s="66">
        <f>SUMIFS(Tab_MYS4_Data!K:K,Tab_MYS4_Data!$B:$B,'Table 4'!$B$6,Tab_MYS4_Data!$C:$C,'Table 4'!$B$17)</f>
        <v>14555</v>
      </c>
      <c r="I17" s="66">
        <f>SUMIFS(Tab_MYS4_Data!L:L,Tab_MYS4_Data!$B:$B,'Table 4'!$B$6,Tab_MYS4_Data!$C:$C,'Table 4'!$B$17)</f>
        <v>14229</v>
      </c>
      <c r="J17" s="66">
        <f>SUMIFS(Tab_MYS4_Data!M:M,Tab_MYS4_Data!$B:$B,'Table 4'!$B$6,Tab_MYS4_Data!$C:$C,'Table 4'!$B$17)</f>
        <v>14233</v>
      </c>
      <c r="K17" s="66">
        <f>SUMIFS(Tab_MYS4_Data!N:N,Tab_MYS4_Data!$B:$B,'Table 4'!$B$6,Tab_MYS4_Data!$C:$C,'Table 4'!$B$17)</f>
        <v>14925</v>
      </c>
      <c r="L17" s="66">
        <f>SUMIFS(Tab_MYS4_Data!O:O,Tab_MYS4_Data!$B:$B,'Table 4'!$B$6,Tab_MYS4_Data!$C:$C,'Table 4'!$B$17)</f>
        <v>15397</v>
      </c>
      <c r="M17" s="66">
        <f>SUMIFS(Tab_MYS4_Data!P:P,Tab_MYS4_Data!$B:$B,'Table 4'!$B$6,Tab_MYS4_Data!$C:$C,'Table 4'!$B$17)</f>
        <v>15436</v>
      </c>
    </row>
    <row r="18" spans="1:13" ht="33" customHeight="1">
      <c r="A18" s="65" t="s">
        <v>258</v>
      </c>
      <c r="B18" s="65"/>
      <c r="C18" s="66"/>
      <c r="D18" s="66"/>
      <c r="E18" s="66"/>
      <c r="F18" s="66"/>
      <c r="G18" s="66"/>
      <c r="H18" s="66"/>
      <c r="I18" s="66"/>
      <c r="J18" s="66"/>
      <c r="K18" s="66"/>
      <c r="L18" s="66"/>
      <c r="M18" s="66"/>
    </row>
    <row r="19" spans="1:13" ht="15" customHeight="1">
      <c r="A19" s="176" t="s">
        <v>259</v>
      </c>
      <c r="B19" s="75" t="s">
        <v>260</v>
      </c>
      <c r="C19" s="62">
        <f>SUMIFS(Tab_MYS4_Data!F:F,Tab_MYS4_Data!$B:$B,'Table 4'!$B$6,Tab_MYS4_Data!$C:$C,'Table 4'!$B$19)</f>
        <v>215</v>
      </c>
      <c r="D19" s="62">
        <f>SUMIFS(Tab_MYS4_Data!G:G,Tab_MYS4_Data!$B:$B,'Table 4'!$B$6,Tab_MYS4_Data!$C:$C,'Table 4'!$B$19)</f>
        <v>377</v>
      </c>
      <c r="E19" s="62">
        <f>SUMIFS(Tab_MYS4_Data!H:H,Tab_MYS4_Data!$B:$B,'Table 4'!$B$6,Tab_MYS4_Data!$C:$C,'Table 4'!$B$19)</f>
        <v>1344</v>
      </c>
      <c r="F19" s="62">
        <f>SUMIFS(Tab_MYS4_Data!I:I,Tab_MYS4_Data!$B:$B,'Table 4'!$B$6,Tab_MYS4_Data!$C:$C,'Table 4'!$B$19)</f>
        <v>83</v>
      </c>
      <c r="G19" s="62">
        <f>SUMIFS(Tab_MYS4_Data!J:J,Tab_MYS4_Data!$B:$B,'Table 4'!$B$6,Tab_MYS4_Data!$C:$C,'Table 4'!$B$19)</f>
        <v>123</v>
      </c>
      <c r="H19" s="62">
        <f>SUMIFS(Tab_MYS4_Data!K:K,Tab_MYS4_Data!$B:$B,'Table 4'!$B$6,Tab_MYS4_Data!$C:$C,'Table 4'!$B$19)</f>
        <v>129</v>
      </c>
      <c r="I19" s="62">
        <f>SUMIFS(Tab_MYS4_Data!L:L,Tab_MYS4_Data!$B:$B,'Table 4'!$B$6,Tab_MYS4_Data!$C:$C,'Table 4'!$B$19)</f>
        <v>134</v>
      </c>
      <c r="J19" s="62">
        <f>SUMIFS(Tab_MYS4_Data!M:M,Tab_MYS4_Data!$B:$B,'Table 4'!$B$6,Tab_MYS4_Data!$C:$C,'Table 4'!$B$19)</f>
        <v>143</v>
      </c>
      <c r="K19" s="62">
        <f>SUMIFS(Tab_MYS4_Data!N:N,Tab_MYS4_Data!$B:$B,'Table 4'!$B$6,Tab_MYS4_Data!$C:$C,'Table 4'!$B$19)</f>
        <v>93</v>
      </c>
      <c r="L19" s="62">
        <f>SUMIFS(Tab_MYS4_Data!O:O,Tab_MYS4_Data!$B:$B,'Table 4'!$B$6,Tab_MYS4_Data!$C:$C,'Table 4'!$B$19)</f>
        <v>93</v>
      </c>
      <c r="M19" s="62">
        <f>SUMIFS(Tab_MYS4_Data!P:P,Tab_MYS4_Data!$B:$B,'Table 4'!$B$6,Tab_MYS4_Data!$C:$C,'Table 4'!$B$19)</f>
        <v>87</v>
      </c>
    </row>
    <row r="20" spans="1:13" ht="15" customHeight="1">
      <c r="A20" s="176" t="s">
        <v>261</v>
      </c>
      <c r="B20" s="75" t="s">
        <v>262</v>
      </c>
      <c r="C20" s="62">
        <f>SUMIFS(Tab_MYS4_Data!F:F,Tab_MYS4_Data!$B:$B,'Table 4'!$B$6,Tab_MYS4_Data!$C:$C,'Table 4'!$B$20)</f>
        <v>161</v>
      </c>
      <c r="D20" s="62">
        <f>SUMIFS(Tab_MYS4_Data!G:G,Tab_MYS4_Data!$B:$B,'Table 4'!$B$6,Tab_MYS4_Data!$C:$C,'Table 4'!$B$20)</f>
        <v>174</v>
      </c>
      <c r="E20" s="62">
        <f>SUMIFS(Tab_MYS4_Data!H:H,Tab_MYS4_Data!$B:$B,'Table 4'!$B$6,Tab_MYS4_Data!$C:$C,'Table 4'!$B$20)</f>
        <v>182</v>
      </c>
      <c r="F20" s="62">
        <f>SUMIFS(Tab_MYS4_Data!I:I,Tab_MYS4_Data!$B:$B,'Table 4'!$B$6,Tab_MYS4_Data!$C:$C,'Table 4'!$B$20)</f>
        <v>205</v>
      </c>
      <c r="G20" s="62">
        <f>SUMIFS(Tab_MYS4_Data!J:J,Tab_MYS4_Data!$B:$B,'Table 4'!$B$6,Tab_MYS4_Data!$C:$C,'Table 4'!$B$20)</f>
        <v>225</v>
      </c>
      <c r="H20" s="62">
        <f>SUMIFS(Tab_MYS4_Data!K:K,Tab_MYS4_Data!$B:$B,'Table 4'!$B$6,Tab_MYS4_Data!$C:$C,'Table 4'!$B$20)</f>
        <v>459</v>
      </c>
      <c r="I20" s="62">
        <f>SUMIFS(Tab_MYS4_Data!L:L,Tab_MYS4_Data!$B:$B,'Table 4'!$B$6,Tab_MYS4_Data!$C:$C,'Table 4'!$B$20)</f>
        <v>273</v>
      </c>
      <c r="J20" s="62">
        <f>SUMIFS(Tab_MYS4_Data!M:M,Tab_MYS4_Data!$B:$B,'Table 4'!$B$6,Tab_MYS4_Data!$C:$C,'Table 4'!$B$20)</f>
        <v>342</v>
      </c>
      <c r="K20" s="62">
        <f>SUMIFS(Tab_MYS4_Data!N:N,Tab_MYS4_Data!$B:$B,'Table 4'!$B$6,Tab_MYS4_Data!$C:$C,'Table 4'!$B$20)</f>
        <v>217</v>
      </c>
      <c r="L20" s="62">
        <f>SUMIFS(Tab_MYS4_Data!O:O,Tab_MYS4_Data!$B:$B,'Table 4'!$B$6,Tab_MYS4_Data!$C:$C,'Table 4'!$B$20)</f>
        <v>313</v>
      </c>
      <c r="M20" s="62">
        <f>SUMIFS(Tab_MYS4_Data!P:P,Tab_MYS4_Data!$B:$B,'Table 4'!$B$6,Tab_MYS4_Data!$C:$C,'Table 4'!$B$20)</f>
        <v>368</v>
      </c>
    </row>
    <row r="21" spans="1:13" ht="12" customHeight="1">
      <c r="A21" s="79"/>
      <c r="B21" s="79"/>
      <c r="C21" s="79"/>
      <c r="D21" s="79"/>
      <c r="E21" s="79"/>
      <c r="F21" s="79"/>
      <c r="G21" s="79"/>
      <c r="H21" s="79"/>
      <c r="I21" s="79"/>
      <c r="J21" s="79"/>
      <c r="K21" s="79"/>
      <c r="L21" s="79"/>
      <c r="M21" s="79"/>
    </row>
    <row r="22" spans="1:13" ht="13.15" customHeight="1">
      <c r="A22" s="240"/>
      <c r="B22" s="240"/>
      <c r="C22" s="240"/>
      <c r="D22" s="240"/>
      <c r="E22" s="240"/>
      <c r="F22" s="240"/>
      <c r="G22" s="240"/>
      <c r="H22" s="240"/>
      <c r="I22" s="240"/>
      <c r="J22" s="240"/>
    </row>
    <row r="23" spans="1:13" ht="16.5" customHeight="1">
      <c r="A23" s="129" t="s">
        <v>263</v>
      </c>
    </row>
    <row r="24" spans="1:13" ht="13.15" customHeight="1">
      <c r="A24" s="129" t="s">
        <v>264</v>
      </c>
      <c r="L24" s="62"/>
      <c r="M24" s="62"/>
    </row>
    <row r="25" spans="1:13" ht="16.5" customHeight="1">
      <c r="A25" s="75" t="s">
        <v>145</v>
      </c>
    </row>
  </sheetData>
  <mergeCells count="5">
    <mergeCell ref="A22:J22"/>
    <mergeCell ref="C3:E3"/>
    <mergeCell ref="C4:E4"/>
    <mergeCell ref="C8:K8"/>
    <mergeCell ref="A1:M1"/>
  </mergeCells>
  <pageMargins left="0.70866141732283472" right="0.70866141732283472" top="0.74803149606299213" bottom="0.74803149606299213" header="0.31496062992125984" footer="0.31496062992125984"/>
  <pageSetup paperSize="9" fitToHeight="0" orientation="portrait" r:id="rId1"/>
  <headerFooter>
    <oddFooter>&amp;RPage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'Filters control'!$A$1:$A$5</xm:f>
          </x14:formula1>
          <xm:sqref>C4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autoPageBreaks="0"/>
  </sheetPr>
  <dimension ref="A1:P51"/>
  <sheetViews>
    <sheetView workbookViewId="0">
      <selection activeCell="B3" sqref="B3:B11"/>
    </sheetView>
  </sheetViews>
  <sheetFormatPr defaultColWidth="7.875" defaultRowHeight="12.75"/>
  <cols>
    <col min="1" max="1" width="8.5" style="162" bestFit="1" customWidth="1"/>
    <col min="2" max="2" width="29" style="162" bestFit="1" customWidth="1"/>
    <col min="3" max="3" width="65.25" style="162" bestFit="1" customWidth="1"/>
    <col min="4" max="4" width="32.25" style="162" bestFit="1" customWidth="1"/>
    <col min="5" max="5" width="10.25" style="163" bestFit="1" customWidth="1"/>
    <col min="6" max="10" width="6.75" style="163" bestFit="1" customWidth="1"/>
    <col min="11" max="12" width="6.75" style="163" customWidth="1"/>
    <col min="13" max="13" width="6.75" style="163" bestFit="1" customWidth="1"/>
    <col min="14" max="16384" width="7.875" style="75"/>
  </cols>
  <sheetData>
    <row r="1" spans="1:16" ht="14.25">
      <c r="A1" s="158" t="s">
        <v>147</v>
      </c>
      <c r="B1" s="158" t="s">
        <v>80</v>
      </c>
      <c r="C1" s="158" t="s">
        <v>77</v>
      </c>
      <c r="D1" s="158" t="s">
        <v>148</v>
      </c>
      <c r="E1" s="159" t="s">
        <v>149</v>
      </c>
      <c r="F1" s="159" t="s">
        <v>67</v>
      </c>
      <c r="G1" s="159" t="s">
        <v>68</v>
      </c>
      <c r="H1" s="159" t="s">
        <v>69</v>
      </c>
      <c r="I1" s="159" t="s">
        <v>70</v>
      </c>
      <c r="J1" s="159" t="s">
        <v>71</v>
      </c>
      <c r="K1" s="159" t="s">
        <v>72</v>
      </c>
      <c r="L1" s="159" t="s">
        <v>73</v>
      </c>
      <c r="M1" s="159" t="s">
        <v>74</v>
      </c>
      <c r="N1" s="160" t="s">
        <v>75</v>
      </c>
      <c r="O1" s="160" t="s">
        <v>76</v>
      </c>
      <c r="P1" s="189" t="s">
        <v>107</v>
      </c>
    </row>
    <row r="2" spans="1:16" ht="14.25">
      <c r="A2" s="158" t="s">
        <v>265</v>
      </c>
      <c r="B2" s="161" t="s">
        <v>59</v>
      </c>
      <c r="C2" s="158" t="s">
        <v>248</v>
      </c>
      <c r="D2" s="158" t="s">
        <v>266</v>
      </c>
      <c r="E2" s="159">
        <v>1</v>
      </c>
      <c r="F2" s="159">
        <v>14332</v>
      </c>
      <c r="G2" s="159">
        <v>14524</v>
      </c>
      <c r="H2" s="159">
        <v>14450</v>
      </c>
      <c r="I2" s="159">
        <v>15184</v>
      </c>
      <c r="J2" s="159">
        <v>15273</v>
      </c>
      <c r="K2" s="159">
        <v>14118</v>
      </c>
      <c r="L2" s="159">
        <v>14384</v>
      </c>
      <c r="M2" s="159">
        <v>13483</v>
      </c>
      <c r="N2" s="160">
        <v>13584</v>
      </c>
      <c r="O2" s="160">
        <v>14835</v>
      </c>
      <c r="P2" s="189">
        <v>15040</v>
      </c>
    </row>
    <row r="3" spans="1:16" ht="14.25">
      <c r="A3" s="158" t="s">
        <v>265</v>
      </c>
      <c r="B3" s="161" t="s">
        <v>59</v>
      </c>
      <c r="C3" s="158" t="s">
        <v>249</v>
      </c>
      <c r="D3" s="158" t="s">
        <v>267</v>
      </c>
      <c r="E3" s="159">
        <v>2</v>
      </c>
      <c r="F3" s="159">
        <v>2246</v>
      </c>
      <c r="G3" s="159">
        <v>2338</v>
      </c>
      <c r="H3" s="159">
        <v>2731</v>
      </c>
      <c r="I3" s="159">
        <v>2250</v>
      </c>
      <c r="J3" s="159">
        <v>2448</v>
      </c>
      <c r="K3" s="159">
        <v>3021</v>
      </c>
      <c r="L3" s="159">
        <v>1909</v>
      </c>
      <c r="M3" s="159">
        <v>2450</v>
      </c>
      <c r="N3" s="160">
        <v>2969</v>
      </c>
      <c r="O3" s="160">
        <v>2099</v>
      </c>
      <c r="P3" s="189">
        <v>2197</v>
      </c>
    </row>
    <row r="4" spans="1:16" ht="14.25">
      <c r="A4" s="158" t="s">
        <v>265</v>
      </c>
      <c r="B4" s="161" t="s">
        <v>59</v>
      </c>
      <c r="C4" s="158" t="s">
        <v>252</v>
      </c>
      <c r="D4" s="158" t="s">
        <v>268</v>
      </c>
      <c r="E4" s="159">
        <v>3</v>
      </c>
      <c r="F4" s="159">
        <v>114</v>
      </c>
      <c r="G4" s="159">
        <v>103</v>
      </c>
      <c r="H4" s="159">
        <v>155</v>
      </c>
      <c r="I4" s="159">
        <v>131</v>
      </c>
      <c r="J4" s="159">
        <v>185</v>
      </c>
      <c r="K4" s="159">
        <v>171</v>
      </c>
      <c r="L4" s="159">
        <v>111</v>
      </c>
      <c r="M4" s="159">
        <v>165</v>
      </c>
      <c r="N4" s="160">
        <v>146</v>
      </c>
      <c r="O4" s="160">
        <v>115</v>
      </c>
      <c r="P4" s="189">
        <v>103</v>
      </c>
    </row>
    <row r="5" spans="1:16" ht="14.25">
      <c r="A5" s="158" t="s">
        <v>265</v>
      </c>
      <c r="B5" s="161" t="s">
        <v>59</v>
      </c>
      <c r="C5" s="158" t="s">
        <v>254</v>
      </c>
      <c r="D5" s="158" t="s">
        <v>269</v>
      </c>
      <c r="E5" s="159">
        <v>4</v>
      </c>
      <c r="F5" s="159">
        <v>5</v>
      </c>
      <c r="G5" s="159">
        <v>89</v>
      </c>
      <c r="H5" s="159">
        <v>530</v>
      </c>
      <c r="I5" s="159">
        <v>307</v>
      </c>
      <c r="J5" s="159">
        <v>475</v>
      </c>
      <c r="K5" s="159">
        <v>818</v>
      </c>
      <c r="L5" s="159">
        <v>138</v>
      </c>
      <c r="M5" s="159">
        <v>445</v>
      </c>
      <c r="N5" s="160">
        <v>550</v>
      </c>
      <c r="O5" s="160">
        <v>71</v>
      </c>
      <c r="P5" s="189">
        <v>274</v>
      </c>
    </row>
    <row r="6" spans="1:16" ht="14.25">
      <c r="A6" s="158" t="s">
        <v>265</v>
      </c>
      <c r="B6" s="161" t="s">
        <v>59</v>
      </c>
      <c r="C6" s="158" t="s">
        <v>255</v>
      </c>
      <c r="D6" s="158" t="s">
        <v>270</v>
      </c>
      <c r="E6" s="159">
        <v>5</v>
      </c>
      <c r="F6" s="159">
        <v>2016</v>
      </c>
      <c r="G6" s="159">
        <v>1957</v>
      </c>
      <c r="H6" s="159">
        <v>1912</v>
      </c>
      <c r="I6" s="159">
        <v>1856</v>
      </c>
      <c r="J6" s="159">
        <v>2505</v>
      </c>
      <c r="K6" s="159">
        <v>2519</v>
      </c>
      <c r="L6" s="159">
        <v>1942</v>
      </c>
      <c r="M6" s="159">
        <v>1645</v>
      </c>
      <c r="N6" s="160">
        <v>1627</v>
      </c>
      <c r="O6" s="160">
        <v>1520</v>
      </c>
      <c r="P6" s="189">
        <v>1784</v>
      </c>
    </row>
    <row r="7" spans="1:16" ht="14.25">
      <c r="A7" s="158" t="s">
        <v>265</v>
      </c>
      <c r="B7" s="161" t="s">
        <v>59</v>
      </c>
      <c r="C7" s="158" t="s">
        <v>257</v>
      </c>
      <c r="D7" s="158" t="s">
        <v>157</v>
      </c>
      <c r="E7" s="159">
        <v>6</v>
      </c>
      <c r="F7" s="159">
        <v>14602</v>
      </c>
      <c r="G7" s="159">
        <v>14954</v>
      </c>
      <c r="H7" s="159">
        <v>15503</v>
      </c>
      <c r="I7" s="159">
        <v>15520</v>
      </c>
      <c r="J7" s="159">
        <v>15193</v>
      </c>
      <c r="K7" s="159">
        <v>14555</v>
      </c>
      <c r="L7" s="159">
        <v>14229</v>
      </c>
      <c r="M7" s="159">
        <v>14233</v>
      </c>
      <c r="N7" s="160">
        <v>14925</v>
      </c>
      <c r="O7" s="160">
        <v>15397</v>
      </c>
      <c r="P7" s="189">
        <v>15436</v>
      </c>
    </row>
    <row r="8" spans="1:16" ht="14.25">
      <c r="A8" s="158" t="s">
        <v>265</v>
      </c>
      <c r="B8" s="161" t="s">
        <v>59</v>
      </c>
      <c r="C8" s="158" t="s">
        <v>260</v>
      </c>
      <c r="D8" s="158" t="s">
        <v>271</v>
      </c>
      <c r="E8" s="159">
        <v>7</v>
      </c>
      <c r="F8" s="159">
        <v>215</v>
      </c>
      <c r="G8" s="159">
        <v>377</v>
      </c>
      <c r="H8" s="159">
        <v>1344</v>
      </c>
      <c r="I8" s="159">
        <v>83</v>
      </c>
      <c r="J8" s="159">
        <v>123</v>
      </c>
      <c r="K8" s="159">
        <v>129</v>
      </c>
      <c r="L8" s="159">
        <v>134</v>
      </c>
      <c r="M8" s="159">
        <v>143</v>
      </c>
      <c r="N8" s="160">
        <v>93</v>
      </c>
      <c r="O8" s="160">
        <v>93</v>
      </c>
      <c r="P8" s="189">
        <v>87</v>
      </c>
    </row>
    <row r="9" spans="1:16" ht="14.25">
      <c r="A9" s="158" t="s">
        <v>265</v>
      </c>
      <c r="B9" s="161" t="s">
        <v>59</v>
      </c>
      <c r="C9" s="158" t="s">
        <v>262</v>
      </c>
      <c r="D9" s="158" t="s">
        <v>271</v>
      </c>
      <c r="E9" s="159">
        <v>8</v>
      </c>
      <c r="F9" s="159">
        <v>161</v>
      </c>
      <c r="G9" s="159">
        <v>174</v>
      </c>
      <c r="H9" s="159">
        <v>182</v>
      </c>
      <c r="I9" s="159">
        <v>205</v>
      </c>
      <c r="J9" s="159">
        <v>225</v>
      </c>
      <c r="K9" s="159">
        <v>459</v>
      </c>
      <c r="L9" s="159">
        <v>273</v>
      </c>
      <c r="M9" s="159">
        <v>342</v>
      </c>
      <c r="N9" s="160">
        <v>217</v>
      </c>
      <c r="O9" s="160">
        <v>313</v>
      </c>
      <c r="P9" s="189">
        <v>368</v>
      </c>
    </row>
    <row r="10" spans="1:16" ht="14.25">
      <c r="A10" s="158" t="s">
        <v>265</v>
      </c>
      <c r="B10" s="161" t="s">
        <v>59</v>
      </c>
      <c r="C10" s="158" t="s">
        <v>272</v>
      </c>
      <c r="D10" s="158" t="s">
        <v>273</v>
      </c>
      <c r="E10" s="159">
        <v>9</v>
      </c>
      <c r="F10" s="159">
        <v>347837</v>
      </c>
      <c r="G10" s="159">
        <v>409225</v>
      </c>
      <c r="H10" s="159">
        <v>447847</v>
      </c>
      <c r="I10" s="159">
        <v>564122</v>
      </c>
      <c r="J10" s="159">
        <v>637540</v>
      </c>
      <c r="K10" s="159">
        <v>680971</v>
      </c>
      <c r="L10" s="159">
        <v>695082</v>
      </c>
      <c r="M10" s="159">
        <v>825509</v>
      </c>
      <c r="N10" s="160">
        <v>814738</v>
      </c>
      <c r="O10" s="160">
        <v>943686</v>
      </c>
      <c r="P10" s="189">
        <v>1037848</v>
      </c>
    </row>
    <row r="11" spans="1:16" ht="14.25">
      <c r="A11" s="158" t="s">
        <v>265</v>
      </c>
      <c r="B11" s="161" t="s">
        <v>59</v>
      </c>
      <c r="C11" s="158" t="s">
        <v>274</v>
      </c>
      <c r="D11" s="158" t="s">
        <v>158</v>
      </c>
      <c r="E11" s="159">
        <v>10</v>
      </c>
      <c r="F11" s="159">
        <v>412271</v>
      </c>
      <c r="G11" s="159">
        <v>457252</v>
      </c>
      <c r="H11" s="159">
        <v>571481</v>
      </c>
      <c r="I11" s="159">
        <v>647729</v>
      </c>
      <c r="J11" s="159">
        <v>718935</v>
      </c>
      <c r="K11" s="159">
        <v>705264</v>
      </c>
      <c r="L11" s="159">
        <v>850362</v>
      </c>
      <c r="M11" s="159">
        <v>847648</v>
      </c>
      <c r="N11" s="160">
        <v>954821</v>
      </c>
      <c r="O11" s="160">
        <v>1067481</v>
      </c>
      <c r="P11" s="189">
        <v>1184373</v>
      </c>
    </row>
    <row r="12" spans="1:16" ht="14.25">
      <c r="A12" s="158" t="s">
        <v>275</v>
      </c>
      <c r="B12" s="158" t="s">
        <v>91</v>
      </c>
      <c r="C12" s="158" t="s">
        <v>248</v>
      </c>
      <c r="D12" s="158" t="s">
        <v>266</v>
      </c>
      <c r="E12" s="159">
        <v>1</v>
      </c>
      <c r="F12" s="159">
        <v>190</v>
      </c>
      <c r="G12" s="159">
        <v>210</v>
      </c>
      <c r="H12" s="159">
        <v>213</v>
      </c>
      <c r="I12" s="159">
        <v>188</v>
      </c>
      <c r="J12" s="159">
        <v>187</v>
      </c>
      <c r="K12" s="159">
        <v>181</v>
      </c>
      <c r="L12" s="159">
        <v>157</v>
      </c>
      <c r="M12" s="159">
        <v>151</v>
      </c>
      <c r="N12" s="160">
        <v>132</v>
      </c>
      <c r="O12" s="160">
        <v>83</v>
      </c>
      <c r="P12" s="189">
        <v>72</v>
      </c>
    </row>
    <row r="13" spans="1:16" ht="14.25">
      <c r="A13" s="158" t="s">
        <v>275</v>
      </c>
      <c r="B13" s="158" t="s">
        <v>92</v>
      </c>
      <c r="C13" s="158" t="s">
        <v>248</v>
      </c>
      <c r="D13" s="158" t="s">
        <v>266</v>
      </c>
      <c r="E13" s="159">
        <v>1</v>
      </c>
      <c r="F13" s="159">
        <v>9955</v>
      </c>
      <c r="G13" s="159">
        <v>9739</v>
      </c>
      <c r="H13" s="159">
        <v>9744</v>
      </c>
      <c r="I13" s="159">
        <v>9462</v>
      </c>
      <c r="J13" s="159">
        <v>9696</v>
      </c>
      <c r="K13" s="159">
        <v>9673</v>
      </c>
      <c r="L13" s="159">
        <v>9388</v>
      </c>
      <c r="M13" s="159">
        <v>9547</v>
      </c>
      <c r="N13" s="160">
        <v>10381</v>
      </c>
      <c r="O13" s="160">
        <v>11181</v>
      </c>
      <c r="P13" s="189">
        <v>11464</v>
      </c>
    </row>
    <row r="14" spans="1:16" ht="14.25">
      <c r="A14" s="158" t="s">
        <v>275</v>
      </c>
      <c r="B14" s="158" t="s">
        <v>93</v>
      </c>
      <c r="C14" s="158" t="s">
        <v>248</v>
      </c>
      <c r="D14" s="158" t="s">
        <v>266</v>
      </c>
      <c r="E14" s="159">
        <v>1</v>
      </c>
      <c r="F14" s="159">
        <v>1703</v>
      </c>
      <c r="G14" s="159">
        <v>1595</v>
      </c>
      <c r="H14" s="159">
        <v>1651</v>
      </c>
      <c r="I14" s="159">
        <v>1670</v>
      </c>
      <c r="J14" s="159">
        <v>1719</v>
      </c>
      <c r="K14" s="159">
        <v>1501</v>
      </c>
      <c r="L14" s="159">
        <v>1599</v>
      </c>
      <c r="M14" s="159">
        <v>1155</v>
      </c>
      <c r="N14" s="160">
        <v>1205</v>
      </c>
      <c r="O14" s="160">
        <v>1299</v>
      </c>
      <c r="P14" s="189">
        <v>1277</v>
      </c>
    </row>
    <row r="15" spans="1:16" ht="14.25">
      <c r="A15" s="158" t="s">
        <v>275</v>
      </c>
      <c r="B15" s="158" t="s">
        <v>94</v>
      </c>
      <c r="C15" s="158" t="s">
        <v>248</v>
      </c>
      <c r="D15" s="158" t="s">
        <v>266</v>
      </c>
      <c r="E15" s="159">
        <v>1</v>
      </c>
      <c r="F15" s="159">
        <v>2483</v>
      </c>
      <c r="G15" s="159">
        <v>2980</v>
      </c>
      <c r="H15" s="159">
        <v>2841</v>
      </c>
      <c r="I15" s="159">
        <v>3864</v>
      </c>
      <c r="J15" s="159">
        <v>3671</v>
      </c>
      <c r="K15" s="159">
        <v>2763</v>
      </c>
      <c r="L15" s="159">
        <v>3240</v>
      </c>
      <c r="M15" s="159">
        <v>2630</v>
      </c>
      <c r="N15" s="160">
        <v>1867</v>
      </c>
      <c r="O15" s="160">
        <v>2272</v>
      </c>
      <c r="P15" s="189">
        <v>2227</v>
      </c>
    </row>
    <row r="16" spans="1:16" ht="14.25">
      <c r="A16" s="158" t="s">
        <v>275</v>
      </c>
      <c r="B16" s="158" t="s">
        <v>91</v>
      </c>
      <c r="C16" s="158" t="s">
        <v>249</v>
      </c>
      <c r="D16" s="158" t="s">
        <v>267</v>
      </c>
      <c r="E16" s="159">
        <v>2</v>
      </c>
      <c r="F16" s="159">
        <v>40</v>
      </c>
      <c r="G16" s="159">
        <v>32</v>
      </c>
      <c r="H16" s="159">
        <v>22</v>
      </c>
      <c r="I16" s="159">
        <v>20</v>
      </c>
      <c r="J16" s="159">
        <v>20</v>
      </c>
      <c r="K16" s="159">
        <v>18</v>
      </c>
      <c r="L16" s="159">
        <v>13</v>
      </c>
      <c r="M16" s="159">
        <v>16</v>
      </c>
      <c r="N16" s="160">
        <v>13</v>
      </c>
      <c r="O16" s="160">
        <v>10</v>
      </c>
      <c r="P16" s="189">
        <v>10</v>
      </c>
    </row>
    <row r="17" spans="1:16" ht="14.25">
      <c r="A17" s="158" t="s">
        <v>275</v>
      </c>
      <c r="B17" s="158" t="s">
        <v>92</v>
      </c>
      <c r="C17" s="158" t="s">
        <v>249</v>
      </c>
      <c r="D17" s="158" t="s">
        <v>267</v>
      </c>
      <c r="E17" s="159">
        <v>2</v>
      </c>
      <c r="F17" s="159">
        <v>1226</v>
      </c>
      <c r="G17" s="159">
        <v>1324</v>
      </c>
      <c r="H17" s="159">
        <v>1157</v>
      </c>
      <c r="I17" s="159">
        <v>1452</v>
      </c>
      <c r="J17" s="159">
        <v>1478</v>
      </c>
      <c r="K17" s="159">
        <v>1431</v>
      </c>
      <c r="L17" s="159">
        <v>1437</v>
      </c>
      <c r="M17" s="159">
        <v>1928</v>
      </c>
      <c r="N17" s="160">
        <v>1813</v>
      </c>
      <c r="O17" s="160">
        <v>1663</v>
      </c>
      <c r="P17" s="189">
        <v>1736</v>
      </c>
    </row>
    <row r="18" spans="1:16" ht="14.25">
      <c r="A18" s="158" t="s">
        <v>275</v>
      </c>
      <c r="B18" s="158" t="s">
        <v>93</v>
      </c>
      <c r="C18" s="158" t="s">
        <v>249</v>
      </c>
      <c r="D18" s="158" t="s">
        <v>267</v>
      </c>
      <c r="E18" s="159">
        <v>2</v>
      </c>
      <c r="F18" s="159">
        <v>135</v>
      </c>
      <c r="G18" s="159">
        <v>183</v>
      </c>
      <c r="H18" s="159">
        <v>140</v>
      </c>
      <c r="I18" s="159">
        <v>154</v>
      </c>
      <c r="J18" s="159">
        <v>115</v>
      </c>
      <c r="K18" s="159">
        <v>296</v>
      </c>
      <c r="L18" s="159">
        <v>169</v>
      </c>
      <c r="M18" s="159">
        <v>156</v>
      </c>
      <c r="N18" s="160">
        <v>371</v>
      </c>
      <c r="O18" s="160">
        <v>154</v>
      </c>
      <c r="P18" s="189">
        <v>194</v>
      </c>
    </row>
    <row r="19" spans="1:16" ht="14.25">
      <c r="A19" s="158" t="s">
        <v>275</v>
      </c>
      <c r="B19" s="158" t="s">
        <v>94</v>
      </c>
      <c r="C19" s="158" t="s">
        <v>249</v>
      </c>
      <c r="D19" s="158" t="s">
        <v>267</v>
      </c>
      <c r="E19" s="159">
        <v>2</v>
      </c>
      <c r="F19" s="159">
        <v>844</v>
      </c>
      <c r="G19" s="159">
        <v>799</v>
      </c>
      <c r="H19" s="159">
        <v>1412</v>
      </c>
      <c r="I19" s="159">
        <v>623</v>
      </c>
      <c r="J19" s="159">
        <v>834</v>
      </c>
      <c r="K19" s="159">
        <v>1276</v>
      </c>
      <c r="L19" s="159">
        <v>289</v>
      </c>
      <c r="M19" s="159">
        <v>350</v>
      </c>
      <c r="N19" s="160">
        <v>773</v>
      </c>
      <c r="O19" s="160">
        <v>271</v>
      </c>
      <c r="P19" s="189">
        <v>258</v>
      </c>
    </row>
    <row r="20" spans="1:16" ht="14.25">
      <c r="A20" s="158" t="s">
        <v>275</v>
      </c>
      <c r="B20" s="158" t="s">
        <v>91</v>
      </c>
      <c r="C20" s="158" t="s">
        <v>252</v>
      </c>
      <c r="D20" s="158" t="s">
        <v>268</v>
      </c>
      <c r="E20" s="159">
        <v>3</v>
      </c>
      <c r="F20" s="159">
        <v>0</v>
      </c>
      <c r="G20" s="159">
        <v>0</v>
      </c>
      <c r="H20" s="159">
        <v>0</v>
      </c>
      <c r="I20" s="159">
        <v>0</v>
      </c>
      <c r="J20" s="159">
        <v>0</v>
      </c>
      <c r="K20" s="159">
        <v>0</v>
      </c>
      <c r="L20" s="159">
        <v>1</v>
      </c>
      <c r="M20" s="159">
        <v>1</v>
      </c>
      <c r="N20" s="160">
        <v>1</v>
      </c>
      <c r="O20" s="160">
        <v>1</v>
      </c>
      <c r="P20" s="189">
        <v>1</v>
      </c>
    </row>
    <row r="21" spans="1:16" ht="14.25">
      <c r="A21" s="158" t="s">
        <v>275</v>
      </c>
      <c r="B21" s="158" t="s">
        <v>92</v>
      </c>
      <c r="C21" s="158" t="s">
        <v>252</v>
      </c>
      <c r="D21" s="158" t="s">
        <v>268</v>
      </c>
      <c r="E21" s="159">
        <v>3</v>
      </c>
      <c r="F21" s="159">
        <v>53</v>
      </c>
      <c r="G21" s="159">
        <v>47</v>
      </c>
      <c r="H21" s="159">
        <v>56</v>
      </c>
      <c r="I21" s="159">
        <v>88</v>
      </c>
      <c r="J21" s="159">
        <v>149</v>
      </c>
      <c r="K21" s="159">
        <v>144</v>
      </c>
      <c r="L21" s="159">
        <v>89</v>
      </c>
      <c r="M21" s="159">
        <v>143</v>
      </c>
      <c r="N21" s="160">
        <v>128</v>
      </c>
      <c r="O21" s="160">
        <v>90</v>
      </c>
      <c r="P21" s="189">
        <v>79</v>
      </c>
    </row>
    <row r="22" spans="1:16" ht="14.25">
      <c r="A22" s="158" t="s">
        <v>275</v>
      </c>
      <c r="B22" s="158" t="s">
        <v>93</v>
      </c>
      <c r="C22" s="158" t="s">
        <v>252</v>
      </c>
      <c r="D22" s="158" t="s">
        <v>268</v>
      </c>
      <c r="E22" s="159">
        <v>3</v>
      </c>
      <c r="F22" s="159">
        <v>4</v>
      </c>
      <c r="G22" s="159">
        <v>5</v>
      </c>
      <c r="H22" s="159">
        <v>3</v>
      </c>
      <c r="I22" s="159">
        <v>4</v>
      </c>
      <c r="J22" s="159">
        <v>7</v>
      </c>
      <c r="K22" s="159">
        <v>8</v>
      </c>
      <c r="L22" s="159">
        <v>12</v>
      </c>
      <c r="M22" s="159">
        <v>10</v>
      </c>
      <c r="N22" s="160">
        <v>7</v>
      </c>
      <c r="O22" s="160">
        <v>8</v>
      </c>
      <c r="P22" s="189">
        <v>8</v>
      </c>
    </row>
    <row r="23" spans="1:16" ht="14.25">
      <c r="A23" s="158" t="s">
        <v>275</v>
      </c>
      <c r="B23" s="158" t="s">
        <v>94</v>
      </c>
      <c r="C23" s="158" t="s">
        <v>252</v>
      </c>
      <c r="D23" s="158" t="s">
        <v>268</v>
      </c>
      <c r="E23" s="159">
        <v>3</v>
      </c>
      <c r="F23" s="159">
        <v>57</v>
      </c>
      <c r="G23" s="159">
        <v>50</v>
      </c>
      <c r="H23" s="159">
        <v>96</v>
      </c>
      <c r="I23" s="159">
        <v>39</v>
      </c>
      <c r="J23" s="159">
        <v>29</v>
      </c>
      <c r="K23" s="159">
        <v>20</v>
      </c>
      <c r="L23" s="159">
        <v>9</v>
      </c>
      <c r="M23" s="159">
        <v>11</v>
      </c>
      <c r="N23" s="160">
        <v>10</v>
      </c>
      <c r="O23" s="160">
        <v>16</v>
      </c>
      <c r="P23" s="189">
        <v>15</v>
      </c>
    </row>
    <row r="24" spans="1:16" ht="14.25">
      <c r="A24" s="158" t="s">
        <v>275</v>
      </c>
      <c r="B24" s="158" t="s">
        <v>91</v>
      </c>
      <c r="C24" s="158" t="s">
        <v>254</v>
      </c>
      <c r="D24" s="158" t="s">
        <v>269</v>
      </c>
      <c r="E24" s="159">
        <v>4</v>
      </c>
      <c r="F24" s="159">
        <v>0</v>
      </c>
      <c r="G24" s="159">
        <v>2</v>
      </c>
      <c r="H24" s="159">
        <v>0</v>
      </c>
      <c r="I24" s="159">
        <v>0</v>
      </c>
      <c r="J24" s="159">
        <v>0</v>
      </c>
      <c r="K24" s="159">
        <v>0</v>
      </c>
      <c r="L24" s="159">
        <v>0</v>
      </c>
      <c r="M24" s="159">
        <v>0</v>
      </c>
      <c r="N24" s="160">
        <v>0</v>
      </c>
      <c r="O24" s="160">
        <v>0</v>
      </c>
      <c r="P24" s="189">
        <v>0</v>
      </c>
    </row>
    <row r="25" spans="1:16" ht="14.25">
      <c r="A25" s="158" t="s">
        <v>275</v>
      </c>
      <c r="B25" s="158" t="s">
        <v>92</v>
      </c>
      <c r="C25" s="158" t="s">
        <v>254</v>
      </c>
      <c r="D25" s="158" t="s">
        <v>269</v>
      </c>
      <c r="E25" s="159">
        <v>4</v>
      </c>
      <c r="F25" s="159">
        <v>2</v>
      </c>
      <c r="G25" s="159">
        <v>5</v>
      </c>
      <c r="H25" s="159">
        <v>41</v>
      </c>
      <c r="I25" s="159">
        <v>265</v>
      </c>
      <c r="J25" s="159">
        <v>141</v>
      </c>
      <c r="K25" s="159">
        <v>33</v>
      </c>
      <c r="L25" s="159">
        <v>133</v>
      </c>
      <c r="M25" s="159">
        <v>364</v>
      </c>
      <c r="N25" s="160">
        <v>77</v>
      </c>
      <c r="O25" s="160">
        <v>71</v>
      </c>
      <c r="P25" s="189">
        <v>273</v>
      </c>
    </row>
    <row r="26" spans="1:16" ht="14.25">
      <c r="A26" s="158" t="s">
        <v>275</v>
      </c>
      <c r="B26" s="158" t="s">
        <v>93</v>
      </c>
      <c r="C26" s="158" t="s">
        <v>254</v>
      </c>
      <c r="D26" s="158" t="s">
        <v>269</v>
      </c>
      <c r="E26" s="159">
        <v>4</v>
      </c>
      <c r="F26" s="159">
        <v>0</v>
      </c>
      <c r="G26" s="159">
        <v>58</v>
      </c>
      <c r="H26" s="159">
        <v>0</v>
      </c>
      <c r="I26" s="159">
        <v>20</v>
      </c>
      <c r="J26" s="159">
        <v>0</v>
      </c>
      <c r="K26" s="159">
        <v>198</v>
      </c>
      <c r="L26" s="159">
        <v>0</v>
      </c>
      <c r="M26" s="159">
        <v>29</v>
      </c>
      <c r="N26" s="160">
        <v>51</v>
      </c>
      <c r="O26" s="160">
        <v>0</v>
      </c>
      <c r="P26" s="189">
        <v>0</v>
      </c>
    </row>
    <row r="27" spans="1:16" ht="14.25">
      <c r="A27" s="158" t="s">
        <v>275</v>
      </c>
      <c r="B27" s="158" t="s">
        <v>94</v>
      </c>
      <c r="C27" s="158" t="s">
        <v>254</v>
      </c>
      <c r="D27" s="158" t="s">
        <v>269</v>
      </c>
      <c r="E27" s="159">
        <v>4</v>
      </c>
      <c r="F27" s="159">
        <v>4</v>
      </c>
      <c r="G27" s="159">
        <v>24</v>
      </c>
      <c r="H27" s="159">
        <v>489</v>
      </c>
      <c r="I27" s="159">
        <v>22</v>
      </c>
      <c r="J27" s="159">
        <v>334</v>
      </c>
      <c r="K27" s="159">
        <v>587</v>
      </c>
      <c r="L27" s="159">
        <v>5</v>
      </c>
      <c r="M27" s="159">
        <v>52</v>
      </c>
      <c r="N27" s="160">
        <v>422</v>
      </c>
      <c r="O27" s="160">
        <v>0</v>
      </c>
      <c r="P27" s="189">
        <v>1</v>
      </c>
    </row>
    <row r="28" spans="1:16" ht="14.25">
      <c r="A28" s="158" t="s">
        <v>275</v>
      </c>
      <c r="B28" s="158" t="s">
        <v>91</v>
      </c>
      <c r="C28" s="158" t="s">
        <v>255</v>
      </c>
      <c r="D28" s="158" t="s">
        <v>270</v>
      </c>
      <c r="E28" s="159">
        <v>5</v>
      </c>
      <c r="F28" s="159">
        <v>24</v>
      </c>
      <c r="G28" s="159">
        <v>24</v>
      </c>
      <c r="H28" s="159">
        <v>23</v>
      </c>
      <c r="I28" s="159">
        <v>20</v>
      </c>
      <c r="J28" s="159">
        <v>24</v>
      </c>
      <c r="K28" s="159">
        <v>25</v>
      </c>
      <c r="L28" s="159">
        <v>16</v>
      </c>
      <c r="M28" s="159">
        <v>19</v>
      </c>
      <c r="N28" s="160">
        <v>13</v>
      </c>
      <c r="O28" s="160">
        <v>8</v>
      </c>
      <c r="P28" s="189">
        <v>10</v>
      </c>
    </row>
    <row r="29" spans="1:16" ht="14.25">
      <c r="A29" s="158" t="s">
        <v>275</v>
      </c>
      <c r="B29" s="158" t="s">
        <v>92</v>
      </c>
      <c r="C29" s="158" t="s">
        <v>255</v>
      </c>
      <c r="D29" s="158" t="s">
        <v>270</v>
      </c>
      <c r="E29" s="159">
        <v>5</v>
      </c>
      <c r="F29" s="159">
        <v>1421</v>
      </c>
      <c r="G29" s="159">
        <v>1277</v>
      </c>
      <c r="H29" s="159">
        <v>1145</v>
      </c>
      <c r="I29" s="159">
        <v>972</v>
      </c>
      <c r="J29" s="159">
        <v>1431</v>
      </c>
      <c r="K29" s="159">
        <v>1583</v>
      </c>
      <c r="L29" s="159">
        <v>1273</v>
      </c>
      <c r="M29" s="159">
        <v>1004</v>
      </c>
      <c r="N29" s="160">
        <v>1003</v>
      </c>
      <c r="O29" s="160">
        <v>1089</v>
      </c>
      <c r="P29" s="189">
        <v>1349</v>
      </c>
    </row>
    <row r="30" spans="1:16" ht="14.25">
      <c r="A30" s="158" t="s">
        <v>275</v>
      </c>
      <c r="B30" s="158" t="s">
        <v>93</v>
      </c>
      <c r="C30" s="158" t="s">
        <v>255</v>
      </c>
      <c r="D30" s="158" t="s">
        <v>270</v>
      </c>
      <c r="E30" s="159">
        <v>5</v>
      </c>
      <c r="F30" s="159">
        <v>172</v>
      </c>
      <c r="G30" s="159">
        <v>123</v>
      </c>
      <c r="H30" s="159">
        <v>124</v>
      </c>
      <c r="I30" s="159">
        <v>99</v>
      </c>
      <c r="J30" s="159">
        <v>135</v>
      </c>
      <c r="K30" s="159">
        <v>162</v>
      </c>
      <c r="L30" s="159">
        <v>124</v>
      </c>
      <c r="M30" s="159">
        <v>95</v>
      </c>
      <c r="N30" s="160">
        <v>272</v>
      </c>
      <c r="O30" s="160">
        <v>116</v>
      </c>
      <c r="P30" s="189">
        <v>123</v>
      </c>
    </row>
    <row r="31" spans="1:16" ht="14.25">
      <c r="A31" s="158" t="s">
        <v>275</v>
      </c>
      <c r="B31" s="158" t="s">
        <v>94</v>
      </c>
      <c r="C31" s="158" t="s">
        <v>255</v>
      </c>
      <c r="D31" s="158" t="s">
        <v>270</v>
      </c>
      <c r="E31" s="159">
        <v>5</v>
      </c>
      <c r="F31" s="159">
        <v>399</v>
      </c>
      <c r="G31" s="159">
        <v>533</v>
      </c>
      <c r="H31" s="159">
        <v>620</v>
      </c>
      <c r="I31" s="159">
        <v>765</v>
      </c>
      <c r="J31" s="159">
        <v>915</v>
      </c>
      <c r="K31" s="159">
        <v>750</v>
      </c>
      <c r="L31" s="159">
        <v>530</v>
      </c>
      <c r="M31" s="159">
        <v>527</v>
      </c>
      <c r="N31" s="160">
        <v>339</v>
      </c>
      <c r="O31" s="160">
        <v>307</v>
      </c>
      <c r="P31" s="189">
        <v>302</v>
      </c>
    </row>
    <row r="32" spans="1:16" ht="14.25">
      <c r="A32" s="158" t="s">
        <v>275</v>
      </c>
      <c r="B32" s="158" t="s">
        <v>91</v>
      </c>
      <c r="C32" s="158" t="s">
        <v>257</v>
      </c>
      <c r="D32" s="158" t="s">
        <v>157</v>
      </c>
      <c r="E32" s="159">
        <v>6</v>
      </c>
      <c r="F32" s="159">
        <v>211</v>
      </c>
      <c r="G32" s="159">
        <v>216</v>
      </c>
      <c r="H32" s="159">
        <v>211</v>
      </c>
      <c r="I32" s="159">
        <v>187</v>
      </c>
      <c r="J32" s="159">
        <v>182</v>
      </c>
      <c r="K32" s="159">
        <v>172</v>
      </c>
      <c r="L32" s="159">
        <v>153</v>
      </c>
      <c r="M32" s="159">
        <v>148</v>
      </c>
      <c r="N32" s="160">
        <v>131</v>
      </c>
      <c r="O32" s="160">
        <v>85</v>
      </c>
      <c r="P32" s="189">
        <v>72</v>
      </c>
    </row>
    <row r="33" spans="1:16" ht="14.25">
      <c r="A33" s="158" t="s">
        <v>275</v>
      </c>
      <c r="B33" s="158" t="s">
        <v>92</v>
      </c>
      <c r="C33" s="158" t="s">
        <v>257</v>
      </c>
      <c r="D33" s="158" t="s">
        <v>157</v>
      </c>
      <c r="E33" s="159">
        <v>6</v>
      </c>
      <c r="F33" s="159">
        <v>9744</v>
      </c>
      <c r="G33" s="159">
        <v>9754</v>
      </c>
      <c r="H33" s="159">
        <v>9746</v>
      </c>
      <c r="I33" s="159">
        <v>9912</v>
      </c>
      <c r="J33" s="159">
        <v>9735</v>
      </c>
      <c r="K33" s="159">
        <v>9495</v>
      </c>
      <c r="L33" s="159">
        <v>9532</v>
      </c>
      <c r="M33" s="159">
        <v>10465</v>
      </c>
      <c r="N33" s="160">
        <v>11189</v>
      </c>
      <c r="O33" s="160">
        <v>11751</v>
      </c>
      <c r="P33" s="189">
        <v>11844</v>
      </c>
    </row>
    <row r="34" spans="1:16" ht="14.25">
      <c r="A34" s="158" t="s">
        <v>275</v>
      </c>
      <c r="B34" s="158" t="s">
        <v>93</v>
      </c>
      <c r="C34" s="158" t="s">
        <v>257</v>
      </c>
      <c r="D34" s="158" t="s">
        <v>157</v>
      </c>
      <c r="E34" s="159">
        <v>6</v>
      </c>
      <c r="F34" s="159">
        <v>1656</v>
      </c>
      <c r="G34" s="159">
        <v>1652</v>
      </c>
      <c r="H34" s="159">
        <v>1666</v>
      </c>
      <c r="I34" s="159">
        <v>1719</v>
      </c>
      <c r="J34" s="159">
        <v>1699</v>
      </c>
      <c r="K34" s="159">
        <v>1635</v>
      </c>
      <c r="L34" s="159">
        <v>1645</v>
      </c>
      <c r="M34" s="159">
        <v>1214</v>
      </c>
      <c r="N34" s="160">
        <v>1302</v>
      </c>
      <c r="O34" s="160">
        <v>1334</v>
      </c>
      <c r="P34" s="189">
        <v>1344</v>
      </c>
    </row>
    <row r="35" spans="1:16" ht="14.25">
      <c r="A35" s="158" t="s">
        <v>275</v>
      </c>
      <c r="B35" s="158" t="s">
        <v>94</v>
      </c>
      <c r="C35" s="158" t="s">
        <v>257</v>
      </c>
      <c r="D35" s="158" t="s">
        <v>157</v>
      </c>
      <c r="E35" s="159">
        <v>6</v>
      </c>
      <c r="F35" s="159">
        <v>2991</v>
      </c>
      <c r="G35" s="159">
        <v>3332</v>
      </c>
      <c r="H35" s="159">
        <v>3881</v>
      </c>
      <c r="I35" s="159">
        <v>3702</v>
      </c>
      <c r="J35" s="159">
        <v>3577</v>
      </c>
      <c r="K35" s="159">
        <v>3252</v>
      </c>
      <c r="L35" s="159">
        <v>2899</v>
      </c>
      <c r="M35" s="159">
        <v>2407</v>
      </c>
      <c r="N35" s="160">
        <v>2303</v>
      </c>
      <c r="O35" s="160">
        <v>2227</v>
      </c>
      <c r="P35" s="189">
        <v>2175</v>
      </c>
    </row>
    <row r="36" spans="1:16" ht="14.25">
      <c r="A36" s="158" t="s">
        <v>275</v>
      </c>
      <c r="B36" s="158" t="s">
        <v>91</v>
      </c>
      <c r="C36" s="158" t="s">
        <v>260</v>
      </c>
      <c r="D36" s="158" t="s">
        <v>271</v>
      </c>
      <c r="E36" s="159">
        <v>7</v>
      </c>
      <c r="F36" s="159">
        <v>6</v>
      </c>
      <c r="G36" s="159">
        <v>5</v>
      </c>
      <c r="H36" s="159">
        <v>2</v>
      </c>
      <c r="I36" s="159">
        <v>1</v>
      </c>
      <c r="J36" s="159">
        <v>1</v>
      </c>
      <c r="K36" s="159">
        <v>2</v>
      </c>
      <c r="L36" s="159">
        <v>2</v>
      </c>
      <c r="M36" s="159">
        <v>1</v>
      </c>
      <c r="N36" s="160">
        <v>1</v>
      </c>
      <c r="O36" s="160">
        <v>1</v>
      </c>
      <c r="P36" s="189">
        <v>0</v>
      </c>
    </row>
    <row r="37" spans="1:16" ht="14.25">
      <c r="A37" s="158" t="s">
        <v>275</v>
      </c>
      <c r="B37" s="158" t="s">
        <v>92</v>
      </c>
      <c r="C37" s="158" t="s">
        <v>260</v>
      </c>
      <c r="D37" s="158" t="s">
        <v>271</v>
      </c>
      <c r="E37" s="159">
        <v>7</v>
      </c>
      <c r="F37" s="159">
        <v>66</v>
      </c>
      <c r="G37" s="159">
        <v>57</v>
      </c>
      <c r="H37" s="159">
        <v>52</v>
      </c>
      <c r="I37" s="159">
        <v>57</v>
      </c>
      <c r="J37" s="159">
        <v>102</v>
      </c>
      <c r="K37" s="159">
        <v>95</v>
      </c>
      <c r="L37" s="159">
        <v>100</v>
      </c>
      <c r="M37" s="159">
        <v>116</v>
      </c>
      <c r="N37" s="160">
        <v>62</v>
      </c>
      <c r="O37" s="160">
        <v>67</v>
      </c>
      <c r="P37" s="189">
        <v>77</v>
      </c>
    </row>
    <row r="38" spans="1:16" ht="14.25">
      <c r="A38" s="158" t="s">
        <v>275</v>
      </c>
      <c r="B38" s="158" t="s">
        <v>93</v>
      </c>
      <c r="C38" s="158" t="s">
        <v>260</v>
      </c>
      <c r="D38" s="158" t="s">
        <v>271</v>
      </c>
      <c r="E38" s="159">
        <v>7</v>
      </c>
      <c r="F38" s="159">
        <v>8</v>
      </c>
      <c r="G38" s="159">
        <v>7</v>
      </c>
      <c r="H38" s="159">
        <v>5</v>
      </c>
      <c r="I38" s="159">
        <v>9</v>
      </c>
      <c r="J38" s="159">
        <v>7</v>
      </c>
      <c r="K38" s="159">
        <v>16</v>
      </c>
      <c r="L38" s="159">
        <v>21</v>
      </c>
      <c r="M38" s="159">
        <v>15</v>
      </c>
      <c r="N38" s="160">
        <v>6</v>
      </c>
      <c r="O38" s="160">
        <v>4</v>
      </c>
      <c r="P38" s="189">
        <v>5</v>
      </c>
    </row>
    <row r="39" spans="1:16" ht="14.25">
      <c r="A39" s="158" t="s">
        <v>275</v>
      </c>
      <c r="B39" s="158" t="s">
        <v>94</v>
      </c>
      <c r="C39" s="158" t="s">
        <v>260</v>
      </c>
      <c r="D39" s="158" t="s">
        <v>271</v>
      </c>
      <c r="E39" s="159">
        <v>7</v>
      </c>
      <c r="F39" s="159">
        <v>135</v>
      </c>
      <c r="G39" s="159">
        <v>307</v>
      </c>
      <c r="H39" s="159">
        <v>1285</v>
      </c>
      <c r="I39" s="159">
        <v>16</v>
      </c>
      <c r="J39" s="159">
        <v>12</v>
      </c>
      <c r="K39" s="159">
        <v>15</v>
      </c>
      <c r="L39" s="159">
        <v>11</v>
      </c>
      <c r="M39" s="159">
        <v>11</v>
      </c>
      <c r="N39" s="160">
        <v>23</v>
      </c>
      <c r="O39" s="160">
        <v>21</v>
      </c>
      <c r="P39" s="189">
        <v>5</v>
      </c>
    </row>
    <row r="40" spans="1:16" ht="14.25">
      <c r="A40" s="158" t="s">
        <v>275</v>
      </c>
      <c r="B40" s="158" t="s">
        <v>91</v>
      </c>
      <c r="C40" s="158" t="s">
        <v>262</v>
      </c>
      <c r="D40" s="158" t="s">
        <v>271</v>
      </c>
      <c r="E40" s="159">
        <v>8</v>
      </c>
      <c r="F40" s="159">
        <v>5</v>
      </c>
      <c r="G40" s="159">
        <v>7</v>
      </c>
      <c r="H40" s="159">
        <v>5</v>
      </c>
      <c r="I40" s="159">
        <v>5</v>
      </c>
      <c r="J40" s="159">
        <v>5</v>
      </c>
      <c r="K40" s="159">
        <v>8</v>
      </c>
      <c r="L40" s="159">
        <v>5</v>
      </c>
      <c r="M40" s="159">
        <v>6</v>
      </c>
      <c r="N40" s="160">
        <v>4</v>
      </c>
      <c r="O40" s="160">
        <v>3</v>
      </c>
      <c r="P40" s="189">
        <v>3</v>
      </c>
    </row>
    <row r="41" spans="1:16" ht="14.25">
      <c r="A41" s="158" t="s">
        <v>275</v>
      </c>
      <c r="B41" s="158" t="s">
        <v>92</v>
      </c>
      <c r="C41" s="158" t="s">
        <v>262</v>
      </c>
      <c r="D41" s="158" t="s">
        <v>271</v>
      </c>
      <c r="E41" s="159">
        <v>8</v>
      </c>
      <c r="F41" s="159">
        <v>86</v>
      </c>
      <c r="G41" s="159">
        <v>92</v>
      </c>
      <c r="H41" s="159">
        <v>86</v>
      </c>
      <c r="I41" s="159">
        <v>125</v>
      </c>
      <c r="J41" s="159">
        <v>143</v>
      </c>
      <c r="K41" s="159">
        <v>287</v>
      </c>
      <c r="L41" s="159">
        <v>191</v>
      </c>
      <c r="M41" s="159">
        <v>260</v>
      </c>
      <c r="N41" s="160">
        <v>166</v>
      </c>
      <c r="O41" s="160">
        <v>218</v>
      </c>
      <c r="P41" s="189">
        <v>309</v>
      </c>
    </row>
    <row r="42" spans="1:16" ht="14.25">
      <c r="A42" s="160" t="s">
        <v>275</v>
      </c>
      <c r="B42" s="160" t="s">
        <v>93</v>
      </c>
      <c r="C42" s="160" t="s">
        <v>262</v>
      </c>
      <c r="D42" s="160" t="s">
        <v>271</v>
      </c>
      <c r="E42" s="160">
        <v>8</v>
      </c>
      <c r="F42" s="160">
        <v>28</v>
      </c>
      <c r="G42" s="160">
        <v>27</v>
      </c>
      <c r="H42" s="160">
        <v>26</v>
      </c>
      <c r="I42" s="160">
        <v>41</v>
      </c>
      <c r="J42" s="160">
        <v>41</v>
      </c>
      <c r="K42" s="160">
        <v>72</v>
      </c>
      <c r="L42" s="160">
        <v>41</v>
      </c>
      <c r="M42" s="160">
        <v>32</v>
      </c>
      <c r="N42" s="160">
        <v>27</v>
      </c>
      <c r="O42" s="160">
        <v>76</v>
      </c>
      <c r="P42" s="189">
        <v>35</v>
      </c>
    </row>
    <row r="43" spans="1:16" ht="14.25">
      <c r="A43" s="160" t="s">
        <v>275</v>
      </c>
      <c r="B43" s="160" t="s">
        <v>94</v>
      </c>
      <c r="C43" s="160" t="s">
        <v>262</v>
      </c>
      <c r="D43" s="160" t="s">
        <v>271</v>
      </c>
      <c r="E43" s="160">
        <v>8</v>
      </c>
      <c r="F43" s="160">
        <v>42</v>
      </c>
      <c r="G43" s="160">
        <v>48</v>
      </c>
      <c r="H43" s="160">
        <v>65</v>
      </c>
      <c r="I43" s="160">
        <v>35</v>
      </c>
      <c r="J43" s="160">
        <v>36</v>
      </c>
      <c r="K43" s="160">
        <v>92</v>
      </c>
      <c r="L43" s="160">
        <v>36</v>
      </c>
      <c r="M43" s="160">
        <v>44</v>
      </c>
      <c r="N43" s="160">
        <v>20</v>
      </c>
      <c r="O43" s="160">
        <v>16</v>
      </c>
      <c r="P43" s="189">
        <v>22</v>
      </c>
    </row>
    <row r="44" spans="1:16" ht="14.25">
      <c r="A44" s="160" t="s">
        <v>275</v>
      </c>
      <c r="B44" s="160" t="s">
        <v>91</v>
      </c>
      <c r="C44" s="160" t="s">
        <v>272</v>
      </c>
      <c r="D44" s="160" t="s">
        <v>273</v>
      </c>
      <c r="E44" s="160">
        <v>9</v>
      </c>
      <c r="F44" s="160">
        <v>13517</v>
      </c>
      <c r="G44" s="160">
        <v>16469</v>
      </c>
      <c r="H44" s="160">
        <v>18072</v>
      </c>
      <c r="I44" s="160">
        <v>17094</v>
      </c>
      <c r="J44" s="160">
        <v>18834</v>
      </c>
      <c r="K44" s="160">
        <v>19886</v>
      </c>
      <c r="L44" s="160">
        <v>17838</v>
      </c>
      <c r="M44" s="160">
        <v>19941</v>
      </c>
      <c r="N44" s="160">
        <v>17479</v>
      </c>
      <c r="O44" s="160">
        <v>12456</v>
      </c>
      <c r="P44" s="189">
        <v>11561</v>
      </c>
    </row>
    <row r="45" spans="1:16" ht="14.25">
      <c r="A45" s="160" t="s">
        <v>275</v>
      </c>
      <c r="B45" s="160" t="s">
        <v>92</v>
      </c>
      <c r="C45" s="160" t="s">
        <v>272</v>
      </c>
      <c r="D45" s="160" t="s">
        <v>273</v>
      </c>
      <c r="E45" s="160">
        <v>9</v>
      </c>
      <c r="F45" s="160">
        <v>235557</v>
      </c>
      <c r="G45" s="160">
        <v>268081</v>
      </c>
      <c r="H45" s="160">
        <v>285705</v>
      </c>
      <c r="I45" s="160">
        <v>331653</v>
      </c>
      <c r="J45" s="160">
        <v>377147</v>
      </c>
      <c r="K45" s="160">
        <v>430939</v>
      </c>
      <c r="L45" s="160">
        <v>420623</v>
      </c>
      <c r="M45" s="160">
        <v>553857</v>
      </c>
      <c r="N45" s="160">
        <v>578093</v>
      </c>
      <c r="O45" s="160">
        <v>666460</v>
      </c>
      <c r="P45" s="189">
        <v>735093</v>
      </c>
    </row>
    <row r="46" spans="1:16" ht="14.25">
      <c r="A46" s="160" t="s">
        <v>275</v>
      </c>
      <c r="B46" s="160" t="s">
        <v>93</v>
      </c>
      <c r="C46" s="160" t="s">
        <v>272</v>
      </c>
      <c r="D46" s="160" t="s">
        <v>273</v>
      </c>
      <c r="E46" s="160">
        <v>9</v>
      </c>
      <c r="F46" s="160">
        <v>79755</v>
      </c>
      <c r="G46" s="160">
        <v>87974</v>
      </c>
      <c r="H46" s="160">
        <v>96903</v>
      </c>
      <c r="I46" s="160">
        <v>112379</v>
      </c>
      <c r="J46" s="160">
        <v>128006</v>
      </c>
      <c r="K46" s="160">
        <v>129807</v>
      </c>
      <c r="L46" s="160">
        <v>142598</v>
      </c>
      <c r="M46" s="160">
        <v>116003</v>
      </c>
      <c r="N46" s="160">
        <v>114642</v>
      </c>
      <c r="O46" s="160">
        <v>129147</v>
      </c>
      <c r="P46" s="189">
        <v>139208</v>
      </c>
    </row>
    <row r="47" spans="1:16" ht="14.25">
      <c r="A47" s="160" t="s">
        <v>275</v>
      </c>
      <c r="B47" s="160" t="s">
        <v>94</v>
      </c>
      <c r="C47" s="160" t="s">
        <v>272</v>
      </c>
      <c r="D47" s="160" t="s">
        <v>273</v>
      </c>
      <c r="E47" s="160">
        <v>9</v>
      </c>
      <c r="F47" s="160">
        <v>19007</v>
      </c>
      <c r="G47" s="160">
        <v>36701</v>
      </c>
      <c r="H47" s="160">
        <v>47167</v>
      </c>
      <c r="I47" s="160">
        <v>102997</v>
      </c>
      <c r="J47" s="160">
        <v>113553</v>
      </c>
      <c r="K47" s="160">
        <v>100339</v>
      </c>
      <c r="L47" s="160">
        <v>114023</v>
      </c>
      <c r="M47" s="160">
        <v>135708</v>
      </c>
      <c r="N47" s="160">
        <v>104523</v>
      </c>
      <c r="O47" s="160">
        <v>135623</v>
      </c>
      <c r="P47" s="189">
        <v>151985</v>
      </c>
    </row>
    <row r="48" spans="1:16" ht="14.25">
      <c r="A48" s="160" t="s">
        <v>275</v>
      </c>
      <c r="B48" s="160" t="s">
        <v>91</v>
      </c>
      <c r="C48" s="160" t="s">
        <v>274</v>
      </c>
      <c r="D48" s="160" t="s">
        <v>158</v>
      </c>
      <c r="E48" s="160">
        <v>10</v>
      </c>
      <c r="F48" s="160">
        <v>16590</v>
      </c>
      <c r="G48" s="160">
        <v>18323</v>
      </c>
      <c r="H48" s="160">
        <v>20301</v>
      </c>
      <c r="I48" s="160">
        <v>18846</v>
      </c>
      <c r="J48" s="160">
        <v>19918</v>
      </c>
      <c r="K48" s="160">
        <v>19520</v>
      </c>
      <c r="L48" s="160">
        <v>20411</v>
      </c>
      <c r="M48" s="160">
        <v>18975</v>
      </c>
      <c r="N48" s="160">
        <v>18398</v>
      </c>
      <c r="O48" s="160">
        <v>13441</v>
      </c>
      <c r="P48" s="189">
        <v>12286</v>
      </c>
    </row>
    <row r="49" spans="1:16" ht="14.25">
      <c r="A49" s="160" t="s">
        <v>275</v>
      </c>
      <c r="B49" s="160" t="s">
        <v>92</v>
      </c>
      <c r="C49" s="160" t="s">
        <v>274</v>
      </c>
      <c r="D49" s="160" t="s">
        <v>158</v>
      </c>
      <c r="E49" s="160">
        <v>10</v>
      </c>
      <c r="F49" s="160">
        <v>268185</v>
      </c>
      <c r="G49" s="160">
        <v>286245</v>
      </c>
      <c r="H49" s="160">
        <v>335688</v>
      </c>
      <c r="I49" s="160">
        <v>386172</v>
      </c>
      <c r="J49" s="160">
        <v>433711</v>
      </c>
      <c r="K49" s="160">
        <v>426660</v>
      </c>
      <c r="L49" s="160">
        <v>526299</v>
      </c>
      <c r="M49" s="160">
        <v>584129</v>
      </c>
      <c r="N49" s="160">
        <v>667425</v>
      </c>
      <c r="O49" s="160">
        <v>757314</v>
      </c>
      <c r="P49" s="189">
        <v>838885</v>
      </c>
    </row>
    <row r="50" spans="1:16" ht="14.25">
      <c r="A50" s="160" t="s">
        <v>275</v>
      </c>
      <c r="B50" s="160" t="s">
        <v>93</v>
      </c>
      <c r="C50" s="160" t="s">
        <v>274</v>
      </c>
      <c r="D50" s="160" t="s">
        <v>158</v>
      </c>
      <c r="E50" s="160">
        <v>10</v>
      </c>
      <c r="F50" s="160">
        <v>90546</v>
      </c>
      <c r="G50" s="160">
        <v>96982</v>
      </c>
      <c r="H50" s="160">
        <v>112379</v>
      </c>
      <c r="I50" s="160">
        <v>128006</v>
      </c>
      <c r="J50" s="160">
        <v>142820</v>
      </c>
      <c r="K50" s="160">
        <v>144475</v>
      </c>
      <c r="L50" s="160">
        <v>168980</v>
      </c>
      <c r="M50" s="160">
        <v>115904</v>
      </c>
      <c r="N50" s="160">
        <v>129736</v>
      </c>
      <c r="O50" s="160">
        <v>144741</v>
      </c>
      <c r="P50" s="189">
        <v>162108</v>
      </c>
    </row>
    <row r="51" spans="1:16" ht="14.25">
      <c r="A51" s="160" t="s">
        <v>275</v>
      </c>
      <c r="B51" s="160" t="s">
        <v>94</v>
      </c>
      <c r="C51" s="160" t="s">
        <v>274</v>
      </c>
      <c r="D51" s="160" t="s">
        <v>158</v>
      </c>
      <c r="E51" s="160">
        <v>10</v>
      </c>
      <c r="F51" s="160">
        <v>36951</v>
      </c>
      <c r="G51" s="160">
        <v>55702</v>
      </c>
      <c r="H51" s="160">
        <v>103113</v>
      </c>
      <c r="I51" s="160">
        <v>114705</v>
      </c>
      <c r="J51" s="160">
        <v>122486</v>
      </c>
      <c r="K51" s="160">
        <v>114608</v>
      </c>
      <c r="L51" s="160">
        <v>134673</v>
      </c>
      <c r="M51" s="160">
        <v>128640</v>
      </c>
      <c r="N51" s="160">
        <v>139263</v>
      </c>
      <c r="O51" s="160">
        <v>151985</v>
      </c>
      <c r="P51" s="189">
        <v>171094</v>
      </c>
    </row>
  </sheetData>
  <autoFilter ref="A1:N51" xr:uid="{00000000-0009-0000-0000-00000D00000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450AF-4F7E-44C9-8C3E-922D35C170A5}">
  <sheetPr>
    <pageSetUpPr autoPageBreaks="0" fitToPage="1"/>
  </sheetPr>
  <dimension ref="A1:Q165"/>
  <sheetViews>
    <sheetView showGridLines="0" zoomScaleNormal="100" zoomScaleSheetLayoutView="85" workbookViewId="0">
      <selection activeCell="E4" sqref="E4:G4"/>
    </sheetView>
  </sheetViews>
  <sheetFormatPr defaultColWidth="16.375" defaultRowHeight="13.15" customHeight="1"/>
  <cols>
    <col min="1" max="1" width="28.875" style="111" customWidth="1"/>
    <col min="2" max="2" width="23.125" style="111" customWidth="1"/>
    <col min="3" max="3" width="5.125" style="111" hidden="1" customWidth="1"/>
    <col min="4" max="4" width="4.375" style="111" hidden="1" customWidth="1"/>
    <col min="5" max="13" width="13.75" style="111" customWidth="1"/>
    <col min="14" max="16384" width="16.375" style="111"/>
  </cols>
  <sheetData>
    <row r="1" spans="1:17" s="187" customFormat="1" ht="26.65" customHeight="1">
      <c r="A1" s="239" t="s">
        <v>276</v>
      </c>
      <c r="B1" s="239"/>
      <c r="C1" s="239"/>
      <c r="D1" s="239"/>
      <c r="E1" s="239"/>
      <c r="F1" s="239"/>
      <c r="G1" s="239"/>
      <c r="H1" s="239"/>
      <c r="I1" s="239"/>
      <c r="J1" s="239"/>
      <c r="K1" s="239"/>
      <c r="L1" s="239"/>
      <c r="M1" s="239"/>
      <c r="N1" s="188"/>
    </row>
    <row r="2" spans="1:17" s="75" customFormat="1" ht="16.5" customHeight="1" thickBot="1"/>
    <row r="3" spans="1:17" ht="16.5" customHeight="1" thickTop="1" thickBot="1">
      <c r="A3" s="75"/>
      <c r="B3" s="75"/>
      <c r="C3" s="75"/>
      <c r="D3" s="75"/>
      <c r="E3" s="233" t="s">
        <v>106</v>
      </c>
      <c r="F3" s="234"/>
      <c r="G3" s="234"/>
      <c r="H3" s="75"/>
      <c r="I3" s="75"/>
      <c r="J3" s="75"/>
      <c r="K3" s="75"/>
    </row>
    <row r="4" spans="1:17" ht="16.5" customHeight="1" thickTop="1" thickBot="1">
      <c r="A4" s="75"/>
      <c r="B4" s="75"/>
      <c r="C4" s="75"/>
      <c r="D4" s="75"/>
      <c r="E4" s="235" t="s">
        <v>59</v>
      </c>
      <c r="F4" s="236"/>
      <c r="G4" s="236"/>
      <c r="H4" s="75"/>
      <c r="I4" s="75"/>
      <c r="J4" s="75"/>
      <c r="K4" s="75"/>
    </row>
    <row r="5" spans="1:17" s="75" customFormat="1" ht="19.5" customHeight="1" thickTop="1"/>
    <row r="6" spans="1:17" s="95" customFormat="1" ht="30.75" customHeight="1">
      <c r="A6" s="92"/>
      <c r="B6" s="92"/>
      <c r="C6" s="93"/>
      <c r="D6" s="93" t="str">
        <f>E4</f>
        <v>Entities with more than four/six members ^</v>
      </c>
      <c r="E6" s="94" t="s">
        <v>67</v>
      </c>
      <c r="F6" s="94" t="s">
        <v>68</v>
      </c>
      <c r="G6" s="94" t="s">
        <v>69</v>
      </c>
      <c r="H6" s="94" t="s">
        <v>70</v>
      </c>
      <c r="I6" s="94" t="s">
        <v>71</v>
      </c>
      <c r="J6" s="94" t="s">
        <v>72</v>
      </c>
      <c r="K6" s="94" t="s">
        <v>73</v>
      </c>
      <c r="L6" s="94" t="s">
        <v>74</v>
      </c>
      <c r="M6" s="94" t="s">
        <v>277</v>
      </c>
    </row>
    <row r="7" spans="1:17" s="95" customFormat="1" ht="19.5" customHeight="1">
      <c r="A7" s="97"/>
      <c r="B7" s="97"/>
      <c r="C7" s="97"/>
      <c r="D7" s="98"/>
      <c r="E7" s="115"/>
      <c r="F7" s="115"/>
      <c r="G7" s="115"/>
      <c r="H7" s="115"/>
      <c r="I7" s="115"/>
      <c r="J7" s="115"/>
      <c r="K7" s="115"/>
      <c r="L7" s="115"/>
      <c r="M7" s="115"/>
    </row>
    <row r="8" spans="1:17" s="95" customFormat="1" ht="18" customHeight="1">
      <c r="A8" s="97"/>
      <c r="B8" s="97"/>
      <c r="C8" s="97"/>
      <c r="D8" s="98" t="s">
        <v>278</v>
      </c>
      <c r="E8" s="241" t="s">
        <v>279</v>
      </c>
      <c r="F8" s="241"/>
      <c r="G8" s="241"/>
      <c r="H8" s="241"/>
      <c r="I8" s="241"/>
      <c r="J8" s="241"/>
      <c r="K8" s="241"/>
      <c r="L8" s="241"/>
      <c r="M8" s="241"/>
    </row>
    <row r="9" spans="1:17" ht="30" customHeight="1">
      <c r="A9" s="99" t="s">
        <v>280</v>
      </c>
      <c r="B9" s="99" t="s">
        <v>281</v>
      </c>
      <c r="C9" s="116"/>
      <c r="D9" s="116"/>
      <c r="E9" s="153"/>
      <c r="F9" s="164"/>
      <c r="G9" s="153"/>
      <c r="H9" s="153"/>
      <c r="I9" s="153"/>
      <c r="J9" s="153"/>
      <c r="K9" s="153"/>
      <c r="L9" s="153"/>
      <c r="M9" s="153"/>
    </row>
    <row r="10" spans="1:17" ht="16.5" customHeight="1">
      <c r="A10" s="101" t="s">
        <v>282</v>
      </c>
      <c r="B10" s="111" t="s">
        <v>283</v>
      </c>
      <c r="C10" s="75" t="s">
        <v>284</v>
      </c>
      <c r="D10" s="75" t="s">
        <v>283</v>
      </c>
      <c r="E10" s="117">
        <f>SUMIFS(Tab_MYS4a_Data!H:H,Tab_MYS4a_Data!$B:$B,'Table 4a'!$D$6,Tab_MYS4a_Data!$C:$C,'Table 4a'!$C$10,Tab_MYS4a_Data!$D:$D,'Table 4a'!$D$10,Tab_MYS4a_Data!$E:$E,'Table 4a'!$D$8)</f>
        <v>1098</v>
      </c>
      <c r="F10" s="117">
        <f>SUMIFS(Tab_MYS4a_Data!I:I,Tab_MYS4a_Data!$B:$B,'Table 4a'!$D$6,Tab_MYS4a_Data!$C:$C,'Table 4a'!$C$10,Tab_MYS4a_Data!$D:$D,'Table 4a'!$D$10,Tab_MYS4a_Data!$E:$E,'Table 4a'!$D$8)</f>
        <v>1139</v>
      </c>
      <c r="G10" s="117">
        <f>SUMIFS(Tab_MYS4a_Data!J:J,Tab_MYS4a_Data!$B:$B,'Table 4a'!$D$6,Tab_MYS4a_Data!$C:$C,'Table 4a'!$C$10,Tab_MYS4a_Data!$D:$D,'Table 4a'!$D$10,Tab_MYS4a_Data!$E:$E,'Table 4a'!$D$8)</f>
        <v>1155</v>
      </c>
      <c r="H10" s="117">
        <f>SUMIFS(Tab_MYS4a_Data!K:K,Tab_MYS4a_Data!$B:$B,'Table 4a'!$D$6,Tab_MYS4a_Data!$C:$C,'Table 4a'!$C$10,Tab_MYS4a_Data!$D:$D,'Table 4a'!$D$10,Tab_MYS4a_Data!$E:$E,'Table 4a'!$D$8)</f>
        <v>1167</v>
      </c>
      <c r="I10" s="117">
        <f>SUMIFS(Tab_MYS4a_Data!L:L,Tab_MYS4a_Data!$B:$B,'Table 4a'!$D$6,Tab_MYS4a_Data!$C:$C,'Table 4a'!$C$10,Tab_MYS4a_Data!$D:$D,'Table 4a'!$D$10,Tab_MYS4a_Data!$E:$E,'Table 4a'!$D$8)</f>
        <v>1165</v>
      </c>
      <c r="J10" s="117">
        <f>SUMIFS(Tab_MYS4a_Data!M:M,Tab_MYS4a_Data!$B:$B,'Table 4a'!$D$6,Tab_MYS4a_Data!$C:$C,'Table 4a'!$C$10,Tab_MYS4a_Data!$D:$D,'Table 4a'!$D$10,Tab_MYS4a_Data!$E:$E,'Table 4a'!$D$8)</f>
        <v>1256</v>
      </c>
      <c r="K10" s="117">
        <f>SUMIFS(Tab_MYS4a_Data!N:N,Tab_MYS4a_Data!$B:$B,'Table 4a'!$D$6,Tab_MYS4a_Data!$C:$C,'Table 4a'!$C$10,Tab_MYS4a_Data!$D:$D,'Table 4a'!$D$10,Tab_MYS4a_Data!$E:$E,'Table 4a'!$D$8)</f>
        <v>1079</v>
      </c>
      <c r="L10" s="117">
        <f>SUMIFS(Tab_MYS4a_Data!O:O,Tab_MYS4a_Data!$B:$B,'Table 4a'!$D$6,Tab_MYS4a_Data!$C:$C,'Table 4a'!$C$10,Tab_MYS4a_Data!$D:$D,'Table 4a'!$D$10,Tab_MYS4a_Data!$E:$E,'Table 4a'!$D$8)</f>
        <v>1121</v>
      </c>
      <c r="M10" s="118"/>
      <c r="N10" s="104"/>
      <c r="O10" s="104"/>
    </row>
    <row r="11" spans="1:17" ht="16.5" customHeight="1">
      <c r="A11" s="101" t="s">
        <v>282</v>
      </c>
      <c r="B11" s="111" t="s">
        <v>285</v>
      </c>
      <c r="C11" s="75" t="s">
        <v>284</v>
      </c>
      <c r="D11" s="75" t="s">
        <v>285</v>
      </c>
      <c r="E11" s="117">
        <f>SUMIFS(Tab_MYS4a_Data!H:H,Tab_MYS4a_Data!$B:$B,'Table 4a'!$D$6,Tab_MYS4a_Data!$C:$C,'Table 4a'!$C$11,Tab_MYS4a_Data!$D:$D,'Table 4a'!$D$11,Tab_MYS4a_Data!$E:$E,'Table 4a'!$D$8)</f>
        <v>1164</v>
      </c>
      <c r="F11" s="117">
        <f>SUMIFS(Tab_MYS4a_Data!I:I,Tab_MYS4a_Data!$B:$B,'Table 4a'!$D$6,Tab_MYS4a_Data!$C:$C,'Table 4a'!$C$11,Tab_MYS4a_Data!$D:$D,'Table 4a'!$D$11,Tab_MYS4a_Data!$E:$E,'Table 4a'!$D$8)</f>
        <v>1226</v>
      </c>
      <c r="G11" s="117">
        <f>SUMIFS(Tab_MYS4a_Data!J:J,Tab_MYS4a_Data!$B:$B,'Table 4a'!$D$6,Tab_MYS4a_Data!$C:$C,'Table 4a'!$C$11,Tab_MYS4a_Data!$D:$D,'Table 4a'!$D$11,Tab_MYS4a_Data!$E:$E,'Table 4a'!$D$8)</f>
        <v>1255</v>
      </c>
      <c r="H11" s="117">
        <f>SUMIFS(Tab_MYS4a_Data!K:K,Tab_MYS4a_Data!$B:$B,'Table 4a'!$D$6,Tab_MYS4a_Data!$C:$C,'Table 4a'!$C$11,Tab_MYS4a_Data!$D:$D,'Table 4a'!$D$11,Tab_MYS4a_Data!$E:$E,'Table 4a'!$D$8)</f>
        <v>1288</v>
      </c>
      <c r="I11" s="117">
        <f>SUMIFS(Tab_MYS4a_Data!L:L,Tab_MYS4a_Data!$B:$B,'Table 4a'!$D$6,Tab_MYS4a_Data!$C:$C,'Table 4a'!$C$11,Tab_MYS4a_Data!$D:$D,'Table 4a'!$D$11,Tab_MYS4a_Data!$E:$E,'Table 4a'!$D$8)</f>
        <v>1280</v>
      </c>
      <c r="J11" s="117">
        <f>SUMIFS(Tab_MYS4a_Data!M:M,Tab_MYS4a_Data!$B:$B,'Table 4a'!$D$6,Tab_MYS4a_Data!$C:$C,'Table 4a'!$C$11,Tab_MYS4a_Data!$D:$D,'Table 4a'!$D$11,Tab_MYS4a_Data!$E:$E,'Table 4a'!$D$8)</f>
        <v>1244</v>
      </c>
      <c r="K11" s="117">
        <f>SUMIFS(Tab_MYS4a_Data!N:N,Tab_MYS4a_Data!$B:$B,'Table 4a'!$D$6,Tab_MYS4a_Data!$C:$C,'Table 4a'!$C$11,Tab_MYS4a_Data!$D:$D,'Table 4a'!$D$11,Tab_MYS4a_Data!$E:$E,'Table 4a'!$D$8)</f>
        <v>1151</v>
      </c>
      <c r="L11" s="117">
        <f>SUMIFS(Tab_MYS4a_Data!O:O,Tab_MYS4a_Data!$B:$B,'Table 4a'!$D$6,Tab_MYS4a_Data!$C:$C,'Table 4a'!$C$11,Tab_MYS4a_Data!$D:$D,'Table 4a'!$D$11,Tab_MYS4a_Data!$E:$E,'Table 4a'!$D$8)</f>
        <v>1196</v>
      </c>
      <c r="M11" s="118"/>
      <c r="N11" s="104"/>
      <c r="O11" s="104"/>
    </row>
    <row r="12" spans="1:17" ht="16.5" customHeight="1">
      <c r="A12" s="101" t="s">
        <v>282</v>
      </c>
      <c r="B12" s="119" t="s">
        <v>228</v>
      </c>
      <c r="C12" s="75" t="s">
        <v>284</v>
      </c>
      <c r="D12" s="75" t="s">
        <v>286</v>
      </c>
      <c r="E12" s="117">
        <f>SUMIFS(Tab_MYS4a_Data!H:H,Tab_MYS4a_Data!$B:$B,'Table 4a'!$D$6,Tab_MYS4a_Data!$C:$C,'Table 4a'!$C$12,Tab_MYS4a_Data!$D:$D,'Table 4a'!$D$12,Tab_MYS4a_Data!$E:$E,'Table 4a'!$D$8)</f>
        <v>93</v>
      </c>
      <c r="F12" s="117">
        <f>SUMIFS(Tab_MYS4a_Data!I:I,Tab_MYS4a_Data!$B:$B,'Table 4a'!$D$6,Tab_MYS4a_Data!$C:$C,'Table 4a'!$C$12,Tab_MYS4a_Data!$D:$D,'Table 4a'!$D$12,Tab_MYS4a_Data!$E:$E,'Table 4a'!$D$8)</f>
        <v>32</v>
      </c>
      <c r="G12" s="117">
        <f>SUMIFS(Tab_MYS4a_Data!J:J,Tab_MYS4a_Data!$B:$B,'Table 4a'!$D$6,Tab_MYS4a_Data!$C:$C,'Table 4a'!$C$12,Tab_MYS4a_Data!$D:$D,'Table 4a'!$D$12,Tab_MYS4a_Data!$E:$E,'Table 4a'!$D$8)</f>
        <v>20</v>
      </c>
      <c r="H12" s="117">
        <f>SUMIFS(Tab_MYS4a_Data!K:K,Tab_MYS4a_Data!$B:$B,'Table 4a'!$D$6,Tab_MYS4a_Data!$C:$C,'Table 4a'!$C$12,Tab_MYS4a_Data!$D:$D,'Table 4a'!$D$12,Tab_MYS4a_Data!$E:$E,'Table 4a'!$D$8)</f>
        <v>11</v>
      </c>
      <c r="I12" s="117">
        <f>SUMIFS(Tab_MYS4a_Data!L:L,Tab_MYS4a_Data!$B:$B,'Table 4a'!$D$6,Tab_MYS4a_Data!$C:$C,'Table 4a'!$C$12,Tab_MYS4a_Data!$D:$D,'Table 4a'!$D$12,Tab_MYS4a_Data!$E:$E,'Table 4a'!$D$8)</f>
        <v>7</v>
      </c>
      <c r="J12" s="117">
        <f>SUMIFS(Tab_MYS4a_Data!M:M,Tab_MYS4a_Data!$B:$B,'Table 4a'!$D$6,Tab_MYS4a_Data!$C:$C,'Table 4a'!$C$12,Tab_MYS4a_Data!$D:$D,'Table 4a'!$D$12,Tab_MYS4a_Data!$E:$E,'Table 4a'!$D$8)</f>
        <v>6</v>
      </c>
      <c r="K12" s="117">
        <f>SUMIFS(Tab_MYS4a_Data!N:N,Tab_MYS4a_Data!$B:$B,'Table 4a'!$D$6,Tab_MYS4a_Data!$C:$C,'Table 4a'!$C$12,Tab_MYS4a_Data!$D:$D,'Table 4a'!$D$12,Tab_MYS4a_Data!$E:$E,'Table 4a'!$D$8)</f>
        <v>6</v>
      </c>
      <c r="L12" s="117">
        <f>SUMIFS(Tab_MYS4a_Data!O:O,Tab_MYS4a_Data!$B:$B,'Table 4a'!$D$6,Tab_MYS4a_Data!$C:$C,'Table 4a'!$C$12,Tab_MYS4a_Data!$D:$D,'Table 4a'!$D$12,Tab_MYS4a_Data!$E:$E,'Table 4a'!$D$8)</f>
        <v>9</v>
      </c>
      <c r="M12" s="118"/>
      <c r="N12" s="104"/>
      <c r="O12" s="104"/>
    </row>
    <row r="13" spans="1:17" s="154" customFormat="1" ht="16.5" customHeight="1">
      <c r="A13" s="105" t="s">
        <v>282</v>
      </c>
      <c r="B13" s="120" t="s">
        <v>287</v>
      </c>
      <c r="C13" s="106" t="s">
        <v>284</v>
      </c>
      <c r="D13" s="106" t="s">
        <v>213</v>
      </c>
      <c r="E13" s="107">
        <f>SUMIFS(Tab_MYS4a_Data!H:H,Tab_MYS4a_Data!$B:$B,'Table 4a'!$D$6,Tab_MYS4a_Data!$C:$C,'Table 4a'!$C$13,Tab_MYS4a_Data!$D:$D,'Table 4a'!$D$13,Tab_MYS4a_Data!$E:$E,'Table 4a'!$D$8)</f>
        <v>2355</v>
      </c>
      <c r="F13" s="107">
        <f>SUMIFS(Tab_MYS4a_Data!I:I,Tab_MYS4a_Data!$B:$B,'Table 4a'!$D$6,Tab_MYS4a_Data!$C:$C,'Table 4a'!$C$13,Tab_MYS4a_Data!$D:$D,'Table 4a'!$D$13,Tab_MYS4a_Data!$E:$E,'Table 4a'!$D$8)</f>
        <v>2398</v>
      </c>
      <c r="G13" s="107">
        <f>SUMIFS(Tab_MYS4a_Data!J:J,Tab_MYS4a_Data!$B:$B,'Table 4a'!$D$6,Tab_MYS4a_Data!$C:$C,'Table 4a'!$C$13,Tab_MYS4a_Data!$D:$D,'Table 4a'!$D$13,Tab_MYS4a_Data!$E:$E,'Table 4a'!$D$8)</f>
        <v>2430</v>
      </c>
      <c r="H13" s="107">
        <f>SUMIFS(Tab_MYS4a_Data!K:K,Tab_MYS4a_Data!$B:$B,'Table 4a'!$D$6,Tab_MYS4a_Data!$C:$C,'Table 4a'!$C$13,Tab_MYS4a_Data!$D:$D,'Table 4a'!$D$13,Tab_MYS4a_Data!$E:$E,'Table 4a'!$D$8)</f>
        <v>2465</v>
      </c>
      <c r="I13" s="107">
        <f>SUMIFS(Tab_MYS4a_Data!L:L,Tab_MYS4a_Data!$B:$B,'Table 4a'!$D$6,Tab_MYS4a_Data!$C:$C,'Table 4a'!$C$13,Tab_MYS4a_Data!$D:$D,'Table 4a'!$D$13,Tab_MYS4a_Data!$E:$E,'Table 4a'!$D$8)</f>
        <v>2451</v>
      </c>
      <c r="J13" s="107">
        <f>SUMIFS(Tab_MYS4a_Data!M:M,Tab_MYS4a_Data!$B:$B,'Table 4a'!$D$6,Tab_MYS4a_Data!$C:$C,'Table 4a'!$C$13,Tab_MYS4a_Data!$D:$D,'Table 4a'!$D$13,Tab_MYS4a_Data!$E:$E,'Table 4a'!$D$8)</f>
        <v>2506</v>
      </c>
      <c r="K13" s="107">
        <f>SUMIFS(Tab_MYS4a_Data!N:N,Tab_MYS4a_Data!$B:$B,'Table 4a'!$D$6,Tab_MYS4a_Data!$C:$C,'Table 4a'!$C$13,Tab_MYS4a_Data!$D:$D,'Table 4a'!$D$13,Tab_MYS4a_Data!$E:$E,'Table 4a'!$D$8)</f>
        <v>2237</v>
      </c>
      <c r="L13" s="107">
        <f>SUMIFS(Tab_MYS4a_Data!O:O,Tab_MYS4a_Data!$B:$B,'Table 4a'!$D$6,Tab_MYS4a_Data!$C:$C,'Table 4a'!$C$13,Tab_MYS4a_Data!$D:$D,'Table 4a'!$D$13,Tab_MYS4a_Data!$E:$E,'Table 4a'!$D$8)</f>
        <v>2327</v>
      </c>
      <c r="M13" s="108"/>
      <c r="N13" s="109"/>
      <c r="O13" s="109"/>
    </row>
    <row r="14" spans="1:17" ht="16.5" customHeight="1">
      <c r="A14" s="101" t="s">
        <v>288</v>
      </c>
      <c r="B14" s="111" t="s">
        <v>283</v>
      </c>
      <c r="C14" s="75" t="s">
        <v>289</v>
      </c>
      <c r="D14" s="75" t="s">
        <v>283</v>
      </c>
      <c r="E14" s="117">
        <f>SUMIFS(Tab_MYS4a_Data!H:H,Tab_MYS4a_Data!$B:$B,'Table 4a'!$D$6,Tab_MYS4a_Data!$C:$C,'Table 4a'!$C$14,Tab_MYS4a_Data!$D:$D,'Table 4a'!$D$14,Tab_MYS4a_Data!$E:$E,'Table 4a'!$D$8)</f>
        <v>2034</v>
      </c>
      <c r="F14" s="117">
        <f>SUMIFS(Tab_MYS4a_Data!I:I,Tab_MYS4a_Data!$B:$B,'Table 4a'!$D$6,Tab_MYS4a_Data!$C:$C,'Table 4a'!$C$14,Tab_MYS4a_Data!$D:$D,'Table 4a'!$D$14,Tab_MYS4a_Data!$E:$E,'Table 4a'!$D$8)</f>
        <v>2091</v>
      </c>
      <c r="G14" s="117">
        <f>SUMIFS(Tab_MYS4a_Data!J:J,Tab_MYS4a_Data!$B:$B,'Table 4a'!$D$6,Tab_MYS4a_Data!$C:$C,'Table 4a'!$C$14,Tab_MYS4a_Data!$D:$D,'Table 4a'!$D$14,Tab_MYS4a_Data!$E:$E,'Table 4a'!$D$8)</f>
        <v>2147</v>
      </c>
      <c r="H14" s="117">
        <f>SUMIFS(Tab_MYS4a_Data!K:K,Tab_MYS4a_Data!$B:$B,'Table 4a'!$D$6,Tab_MYS4a_Data!$C:$C,'Table 4a'!$C$14,Tab_MYS4a_Data!$D:$D,'Table 4a'!$D$14,Tab_MYS4a_Data!$E:$E,'Table 4a'!$D$8)</f>
        <v>2101</v>
      </c>
      <c r="I14" s="117">
        <f>SUMIFS(Tab_MYS4a_Data!L:L,Tab_MYS4a_Data!$B:$B,'Table 4a'!$D$6,Tab_MYS4a_Data!$C:$C,'Table 4a'!$C$14,Tab_MYS4a_Data!$D:$D,'Table 4a'!$D$14,Tab_MYS4a_Data!$E:$E,'Table 4a'!$D$8)</f>
        <v>2045</v>
      </c>
      <c r="J14" s="117">
        <f>SUMIFS(Tab_MYS4a_Data!M:M,Tab_MYS4a_Data!$B:$B,'Table 4a'!$D$6,Tab_MYS4a_Data!$C:$C,'Table 4a'!$C$14,Tab_MYS4a_Data!$D:$D,'Table 4a'!$D$14,Tab_MYS4a_Data!$E:$E,'Table 4a'!$D$8)</f>
        <v>1719</v>
      </c>
      <c r="K14" s="117">
        <f>SUMIFS(Tab_MYS4a_Data!N:N,Tab_MYS4a_Data!$B:$B,'Table 4a'!$D$6,Tab_MYS4a_Data!$C:$C,'Table 4a'!$C$14,Tab_MYS4a_Data!$D:$D,'Table 4a'!$D$14,Tab_MYS4a_Data!$E:$E,'Table 4a'!$D$8)</f>
        <v>1770</v>
      </c>
      <c r="L14" s="117">
        <f>SUMIFS(Tab_MYS4a_Data!O:O,Tab_MYS4a_Data!$B:$B,'Table 4a'!$D$6,Tab_MYS4a_Data!$C:$C,'Table 4a'!$C$14,Tab_MYS4a_Data!$D:$D,'Table 4a'!$D$14,Tab_MYS4a_Data!$E:$E,'Table 4a'!$D$8)</f>
        <v>1739</v>
      </c>
      <c r="M14" s="118"/>
      <c r="N14" s="104"/>
      <c r="O14" s="104"/>
    </row>
    <row r="15" spans="1:17" ht="16.5" customHeight="1">
      <c r="A15" s="101" t="s">
        <v>288</v>
      </c>
      <c r="B15" s="111" t="s">
        <v>285</v>
      </c>
      <c r="C15" s="75" t="s">
        <v>289</v>
      </c>
      <c r="D15" s="75" t="s">
        <v>285</v>
      </c>
      <c r="E15" s="117">
        <f>SUMIFS(Tab_MYS4a_Data!H:H,Tab_MYS4a_Data!$B:$B,'Table 4a'!$D$6,Tab_MYS4a_Data!$C:$C,'Table 4a'!$C$15,Tab_MYS4a_Data!$D:$D,'Table 4a'!$D$15,Tab_MYS4a_Data!$E:$E,'Table 4a'!$D$8)</f>
        <v>2274</v>
      </c>
      <c r="F15" s="117">
        <f>SUMIFS(Tab_MYS4a_Data!I:I,Tab_MYS4a_Data!$B:$B,'Table 4a'!$D$6,Tab_MYS4a_Data!$C:$C,'Table 4a'!$C$15,Tab_MYS4a_Data!$D:$D,'Table 4a'!$D$15,Tab_MYS4a_Data!$E:$E,'Table 4a'!$D$8)</f>
        <v>2355</v>
      </c>
      <c r="G15" s="117">
        <f>SUMIFS(Tab_MYS4a_Data!J:J,Tab_MYS4a_Data!$B:$B,'Table 4a'!$D$6,Tab_MYS4a_Data!$C:$C,'Table 4a'!$C$15,Tab_MYS4a_Data!$D:$D,'Table 4a'!$D$15,Tab_MYS4a_Data!$E:$E,'Table 4a'!$D$8)</f>
        <v>2393</v>
      </c>
      <c r="H15" s="117">
        <f>SUMIFS(Tab_MYS4a_Data!K:K,Tab_MYS4a_Data!$B:$B,'Table 4a'!$D$6,Tab_MYS4a_Data!$C:$C,'Table 4a'!$C$15,Tab_MYS4a_Data!$D:$D,'Table 4a'!$D$15,Tab_MYS4a_Data!$E:$E,'Table 4a'!$D$8)</f>
        <v>2337</v>
      </c>
      <c r="I15" s="117">
        <f>SUMIFS(Tab_MYS4a_Data!L:L,Tab_MYS4a_Data!$B:$B,'Table 4a'!$D$6,Tab_MYS4a_Data!$C:$C,'Table 4a'!$C$15,Tab_MYS4a_Data!$D:$D,'Table 4a'!$D$15,Tab_MYS4a_Data!$E:$E,'Table 4a'!$D$8)</f>
        <v>2248</v>
      </c>
      <c r="J15" s="117">
        <f>SUMIFS(Tab_MYS4a_Data!M:M,Tab_MYS4a_Data!$B:$B,'Table 4a'!$D$6,Tab_MYS4a_Data!$C:$C,'Table 4a'!$C$15,Tab_MYS4a_Data!$D:$D,'Table 4a'!$D$15,Tab_MYS4a_Data!$E:$E,'Table 4a'!$D$8)</f>
        <v>1989</v>
      </c>
      <c r="K15" s="117">
        <f>SUMIFS(Tab_MYS4a_Data!N:N,Tab_MYS4a_Data!$B:$B,'Table 4a'!$D$6,Tab_MYS4a_Data!$C:$C,'Table 4a'!$C$15,Tab_MYS4a_Data!$D:$D,'Table 4a'!$D$15,Tab_MYS4a_Data!$E:$E,'Table 4a'!$D$8)</f>
        <v>1885</v>
      </c>
      <c r="L15" s="117">
        <f>SUMIFS(Tab_MYS4a_Data!O:O,Tab_MYS4a_Data!$B:$B,'Table 4a'!$D$6,Tab_MYS4a_Data!$C:$C,'Table 4a'!$C$15,Tab_MYS4a_Data!$D:$D,'Table 4a'!$D$15,Tab_MYS4a_Data!$E:$E,'Table 4a'!$D$8)</f>
        <v>1882</v>
      </c>
      <c r="M15" s="118"/>
      <c r="N15" s="104"/>
      <c r="O15" s="104"/>
      <c r="Q15" s="155"/>
    </row>
    <row r="16" spans="1:17" ht="16.5" customHeight="1">
      <c r="A16" s="101" t="s">
        <v>288</v>
      </c>
      <c r="B16" s="119" t="s">
        <v>228</v>
      </c>
      <c r="C16" s="75" t="s">
        <v>289</v>
      </c>
      <c r="D16" s="75" t="s">
        <v>286</v>
      </c>
      <c r="E16" s="117">
        <f>SUMIFS(Tab_MYS4a_Data!H:H,Tab_MYS4a_Data!$B:$B,'Table 4a'!$D$6,Tab_MYS4a_Data!$C:$C,'Table 4a'!$C$16,Tab_MYS4a_Data!$D:$D,'Table 4a'!$D$16,Tab_MYS4a_Data!$E:$E,'Table 4a'!$D$8)</f>
        <v>115</v>
      </c>
      <c r="F16" s="117">
        <f>SUMIFS(Tab_MYS4a_Data!I:I,Tab_MYS4a_Data!$B:$B,'Table 4a'!$D$6,Tab_MYS4a_Data!$C:$C,'Table 4a'!$C$16,Tab_MYS4a_Data!$D:$D,'Table 4a'!$D$16,Tab_MYS4a_Data!$E:$E,'Table 4a'!$D$8)</f>
        <v>44</v>
      </c>
      <c r="G16" s="117">
        <f>SUMIFS(Tab_MYS4a_Data!J:J,Tab_MYS4a_Data!$B:$B,'Table 4a'!$D$6,Tab_MYS4a_Data!$C:$C,'Table 4a'!$C$16,Tab_MYS4a_Data!$D:$D,'Table 4a'!$D$16,Tab_MYS4a_Data!$E:$E,'Table 4a'!$D$8)</f>
        <v>34</v>
      </c>
      <c r="H16" s="117">
        <f>SUMIFS(Tab_MYS4a_Data!K:K,Tab_MYS4a_Data!$B:$B,'Table 4a'!$D$6,Tab_MYS4a_Data!$C:$C,'Table 4a'!$C$16,Tab_MYS4a_Data!$D:$D,'Table 4a'!$D$16,Tab_MYS4a_Data!$E:$E,'Table 4a'!$D$8)</f>
        <v>20</v>
      </c>
      <c r="I16" s="117">
        <f>SUMIFS(Tab_MYS4a_Data!L:L,Tab_MYS4a_Data!$B:$B,'Table 4a'!$D$6,Tab_MYS4a_Data!$C:$C,'Table 4a'!$C$16,Tab_MYS4a_Data!$D:$D,'Table 4a'!$D$16,Tab_MYS4a_Data!$E:$E,'Table 4a'!$D$8)</f>
        <v>14</v>
      </c>
      <c r="J16" s="117">
        <f>SUMIFS(Tab_MYS4a_Data!M:M,Tab_MYS4a_Data!$B:$B,'Table 4a'!$D$6,Tab_MYS4a_Data!$C:$C,'Table 4a'!$C$16,Tab_MYS4a_Data!$D:$D,'Table 4a'!$D$16,Tab_MYS4a_Data!$E:$E,'Table 4a'!$D$8)</f>
        <v>14</v>
      </c>
      <c r="K16" s="117">
        <f>SUMIFS(Tab_MYS4a_Data!N:N,Tab_MYS4a_Data!$B:$B,'Table 4a'!$D$6,Tab_MYS4a_Data!$C:$C,'Table 4a'!$C$16,Tab_MYS4a_Data!$D:$D,'Table 4a'!$D$16,Tab_MYS4a_Data!$E:$E,'Table 4a'!$D$8)</f>
        <v>13</v>
      </c>
      <c r="L16" s="117">
        <f>SUMIFS(Tab_MYS4a_Data!O:O,Tab_MYS4a_Data!$B:$B,'Table 4a'!$D$6,Tab_MYS4a_Data!$C:$C,'Table 4a'!$C$16,Tab_MYS4a_Data!$D:$D,'Table 4a'!$D$16,Tab_MYS4a_Data!$E:$E,'Table 4a'!$D$8)</f>
        <v>16</v>
      </c>
      <c r="M16" s="118"/>
      <c r="Q16" s="156"/>
    </row>
    <row r="17" spans="1:17" s="154" customFormat="1" ht="16.5" customHeight="1">
      <c r="A17" s="105" t="s">
        <v>288</v>
      </c>
      <c r="B17" s="120" t="s">
        <v>287</v>
      </c>
      <c r="C17" s="106" t="s">
        <v>289</v>
      </c>
      <c r="D17" s="106" t="s">
        <v>213</v>
      </c>
      <c r="E17" s="107">
        <f>SUMIFS(Tab_MYS4a_Data!H:H,Tab_MYS4a_Data!$B:$B,'Table 4a'!$D$6,Tab_MYS4a_Data!$C:$C,'Table 4a'!$C$17,Tab_MYS4a_Data!$D:$D,'Table 4a'!$D$17,Tab_MYS4a_Data!$E:$E,'Table 4a'!$D$8)</f>
        <v>4424</v>
      </c>
      <c r="F17" s="107">
        <f>SUMIFS(Tab_MYS4a_Data!I:I,Tab_MYS4a_Data!$B:$B,'Table 4a'!$D$6,Tab_MYS4a_Data!$C:$C,'Table 4a'!$C$17,Tab_MYS4a_Data!$D:$D,'Table 4a'!$D$17,Tab_MYS4a_Data!$E:$E,'Table 4a'!$D$8)</f>
        <v>4490</v>
      </c>
      <c r="G17" s="107">
        <f>SUMIFS(Tab_MYS4a_Data!J:J,Tab_MYS4a_Data!$B:$B,'Table 4a'!$D$6,Tab_MYS4a_Data!$C:$C,'Table 4a'!$C$17,Tab_MYS4a_Data!$D:$D,'Table 4a'!$D$17,Tab_MYS4a_Data!$E:$E,'Table 4a'!$D$8)</f>
        <v>4574</v>
      </c>
      <c r="H17" s="107">
        <f>SUMIFS(Tab_MYS4a_Data!K:K,Tab_MYS4a_Data!$B:$B,'Table 4a'!$D$6,Tab_MYS4a_Data!$C:$C,'Table 4a'!$C$17,Tab_MYS4a_Data!$D:$D,'Table 4a'!$D$17,Tab_MYS4a_Data!$E:$E,'Table 4a'!$D$8)</f>
        <v>4457</v>
      </c>
      <c r="I17" s="107">
        <f>SUMIFS(Tab_MYS4a_Data!L:L,Tab_MYS4a_Data!$B:$B,'Table 4a'!$D$6,Tab_MYS4a_Data!$C:$C,'Table 4a'!$C$17,Tab_MYS4a_Data!$D:$D,'Table 4a'!$D$17,Tab_MYS4a_Data!$E:$E,'Table 4a'!$D$8)</f>
        <v>4307</v>
      </c>
      <c r="J17" s="107">
        <f>SUMIFS(Tab_MYS4a_Data!M:M,Tab_MYS4a_Data!$B:$B,'Table 4a'!$D$6,Tab_MYS4a_Data!$C:$C,'Table 4a'!$C$17,Tab_MYS4a_Data!$D:$D,'Table 4a'!$D$17,Tab_MYS4a_Data!$E:$E,'Table 4a'!$D$8)</f>
        <v>3722</v>
      </c>
      <c r="K17" s="107">
        <f>SUMIFS(Tab_MYS4a_Data!N:N,Tab_MYS4a_Data!$B:$B,'Table 4a'!$D$6,Tab_MYS4a_Data!$C:$C,'Table 4a'!$C$17,Tab_MYS4a_Data!$D:$D,'Table 4a'!$D$17,Tab_MYS4a_Data!$E:$E,'Table 4a'!$D$8)</f>
        <v>3668</v>
      </c>
      <c r="L17" s="107">
        <f>SUMIFS(Tab_MYS4a_Data!O:O,Tab_MYS4a_Data!$B:$B,'Table 4a'!$D$6,Tab_MYS4a_Data!$C:$C,'Table 4a'!$C$17,Tab_MYS4a_Data!$D:$D,'Table 4a'!$D$17,Tab_MYS4a_Data!$E:$E,'Table 4a'!$D$8)</f>
        <v>3638</v>
      </c>
      <c r="M17" s="108"/>
      <c r="Q17" s="157"/>
    </row>
    <row r="18" spans="1:17" ht="16.5" customHeight="1">
      <c r="A18" s="101" t="s">
        <v>290</v>
      </c>
      <c r="B18" s="111" t="s">
        <v>283</v>
      </c>
      <c r="C18" s="75" t="s">
        <v>291</v>
      </c>
      <c r="D18" s="75" t="s">
        <v>283</v>
      </c>
      <c r="E18" s="102">
        <f>SUMIFS(Tab_MYS4a_Data!H:H,Tab_MYS4a_Data!$B:$B,'Table 4a'!$D$6,Tab_MYS4a_Data!$C:$C,'Table 4a'!$C$18,Tab_MYS4a_Data!$D:$D,'Table 4a'!$D$18,Tab_MYS4a_Data!$E:$E,'Table 4a'!$D$8)</f>
        <v>1596</v>
      </c>
      <c r="F18" s="102">
        <f>SUMIFS(Tab_MYS4a_Data!I:I,Tab_MYS4a_Data!$B:$B,'Table 4a'!$D$6,Tab_MYS4a_Data!$C:$C,'Table 4a'!$C$18,Tab_MYS4a_Data!$D:$D,'Table 4a'!$D$18,Tab_MYS4a_Data!$E:$E,'Table 4a'!$D$8)</f>
        <v>1628</v>
      </c>
      <c r="G18" s="102">
        <f>SUMIFS(Tab_MYS4a_Data!J:J,Tab_MYS4a_Data!$B:$B,'Table 4a'!$D$6,Tab_MYS4a_Data!$C:$C,'Table 4a'!$C$18,Tab_MYS4a_Data!$D:$D,'Table 4a'!$D$18,Tab_MYS4a_Data!$E:$E,'Table 4a'!$D$8)</f>
        <v>1695</v>
      </c>
      <c r="H18" s="102">
        <f>SUMIFS(Tab_MYS4a_Data!K:K,Tab_MYS4a_Data!$B:$B,'Table 4a'!$D$6,Tab_MYS4a_Data!$C:$C,'Table 4a'!$C$18,Tab_MYS4a_Data!$D:$D,'Table 4a'!$D$18,Tab_MYS4a_Data!$E:$E,'Table 4a'!$D$8)</f>
        <v>1691</v>
      </c>
      <c r="I18" s="102">
        <f>SUMIFS(Tab_MYS4a_Data!L:L,Tab_MYS4a_Data!$B:$B,'Table 4a'!$D$6,Tab_MYS4a_Data!$C:$C,'Table 4a'!$C$18,Tab_MYS4a_Data!$D:$D,'Table 4a'!$D$18,Tab_MYS4a_Data!$E:$E,'Table 4a'!$D$8)</f>
        <v>1649</v>
      </c>
      <c r="J18" s="102">
        <f>SUMIFS(Tab_MYS4a_Data!M:M,Tab_MYS4a_Data!$B:$B,'Table 4a'!$D$6,Tab_MYS4a_Data!$C:$C,'Table 4a'!$C$18,Tab_MYS4a_Data!$D:$D,'Table 4a'!$D$18,Tab_MYS4a_Data!$E:$E,'Table 4a'!$D$8)</f>
        <v>1567</v>
      </c>
      <c r="K18" s="102">
        <f>SUMIFS(Tab_MYS4a_Data!N:N,Tab_MYS4a_Data!$B:$B,'Table 4a'!$D$6,Tab_MYS4a_Data!$C:$C,'Table 4a'!$C$18,Tab_MYS4a_Data!$D:$D,'Table 4a'!$D$18,Tab_MYS4a_Data!$E:$E,'Table 4a'!$D$8)</f>
        <v>1550</v>
      </c>
      <c r="L18" s="102">
        <f>SUMIFS(Tab_MYS4a_Data!O:O,Tab_MYS4a_Data!$B:$B,'Table 4a'!$D$6,Tab_MYS4a_Data!$C:$C,'Table 4a'!$C$18,Tab_MYS4a_Data!$D:$D,'Table 4a'!$D$18,Tab_MYS4a_Data!$E:$E,'Table 4a'!$D$8)</f>
        <v>1572</v>
      </c>
      <c r="M18" s="103"/>
      <c r="Q18" s="156"/>
    </row>
    <row r="19" spans="1:17" ht="16.5" customHeight="1">
      <c r="A19" s="101" t="s">
        <v>290</v>
      </c>
      <c r="B19" s="111" t="s">
        <v>285</v>
      </c>
      <c r="C19" s="75" t="s">
        <v>291</v>
      </c>
      <c r="D19" s="75" t="s">
        <v>285</v>
      </c>
      <c r="E19" s="102">
        <f>SUMIFS(Tab_MYS4a_Data!H:H,Tab_MYS4a_Data!$B:$B,'Table 4a'!$D$6,Tab_MYS4a_Data!$C:$C,'Table 4a'!$C$19,Tab_MYS4a_Data!$D:$D,'Table 4a'!$D$19,Tab_MYS4a_Data!$E:$E,'Table 4a'!$D$8)</f>
        <v>1765</v>
      </c>
      <c r="F19" s="102">
        <f>SUMIFS(Tab_MYS4a_Data!I:I,Tab_MYS4a_Data!$B:$B,'Table 4a'!$D$6,Tab_MYS4a_Data!$C:$C,'Table 4a'!$C$19,Tab_MYS4a_Data!$D:$D,'Table 4a'!$D$19,Tab_MYS4a_Data!$E:$E,'Table 4a'!$D$8)</f>
        <v>1799</v>
      </c>
      <c r="G19" s="102">
        <f>SUMIFS(Tab_MYS4a_Data!J:J,Tab_MYS4a_Data!$B:$B,'Table 4a'!$D$6,Tab_MYS4a_Data!$C:$C,'Table 4a'!$C$19,Tab_MYS4a_Data!$D:$D,'Table 4a'!$D$19,Tab_MYS4a_Data!$E:$E,'Table 4a'!$D$8)</f>
        <v>1873</v>
      </c>
      <c r="H19" s="102">
        <f>SUMIFS(Tab_MYS4a_Data!K:K,Tab_MYS4a_Data!$B:$B,'Table 4a'!$D$6,Tab_MYS4a_Data!$C:$C,'Table 4a'!$C$19,Tab_MYS4a_Data!$D:$D,'Table 4a'!$D$19,Tab_MYS4a_Data!$E:$E,'Table 4a'!$D$8)</f>
        <v>1849</v>
      </c>
      <c r="I19" s="102">
        <f>SUMIFS(Tab_MYS4a_Data!L:L,Tab_MYS4a_Data!$B:$B,'Table 4a'!$D$6,Tab_MYS4a_Data!$C:$C,'Table 4a'!$C$19,Tab_MYS4a_Data!$D:$D,'Table 4a'!$D$19,Tab_MYS4a_Data!$E:$E,'Table 4a'!$D$8)</f>
        <v>1771</v>
      </c>
      <c r="J19" s="102">
        <f>SUMIFS(Tab_MYS4a_Data!M:M,Tab_MYS4a_Data!$B:$B,'Table 4a'!$D$6,Tab_MYS4a_Data!$C:$C,'Table 4a'!$C$19,Tab_MYS4a_Data!$D:$D,'Table 4a'!$D$19,Tab_MYS4a_Data!$E:$E,'Table 4a'!$D$8)</f>
        <v>1656</v>
      </c>
      <c r="K19" s="102">
        <f>SUMIFS(Tab_MYS4a_Data!N:N,Tab_MYS4a_Data!$B:$B,'Table 4a'!$D$6,Tab_MYS4a_Data!$C:$C,'Table 4a'!$C$19,Tab_MYS4a_Data!$D:$D,'Table 4a'!$D$19,Tab_MYS4a_Data!$E:$E,'Table 4a'!$D$8)</f>
        <v>1604</v>
      </c>
      <c r="L19" s="102">
        <f>SUMIFS(Tab_MYS4a_Data!O:O,Tab_MYS4a_Data!$B:$B,'Table 4a'!$D$6,Tab_MYS4a_Data!$C:$C,'Table 4a'!$C$19,Tab_MYS4a_Data!$D:$D,'Table 4a'!$D$19,Tab_MYS4a_Data!$E:$E,'Table 4a'!$D$8)</f>
        <v>1584</v>
      </c>
      <c r="M19" s="103"/>
      <c r="Q19" s="156"/>
    </row>
    <row r="20" spans="1:17" ht="16.5" customHeight="1">
      <c r="A20" s="101" t="s">
        <v>290</v>
      </c>
      <c r="B20" s="119" t="s">
        <v>228</v>
      </c>
      <c r="C20" s="75" t="s">
        <v>291</v>
      </c>
      <c r="D20" s="75" t="s">
        <v>286</v>
      </c>
      <c r="E20" s="102">
        <f>SUMIFS(Tab_MYS4a_Data!H:H,Tab_MYS4a_Data!$B:$B,'Table 4a'!$D$6,Tab_MYS4a_Data!$C:$C,'Table 4a'!$C$20,Tab_MYS4a_Data!$D:$D,'Table 4a'!$D$20,Tab_MYS4a_Data!$E:$E,'Table 4a'!$D$8)</f>
        <v>51</v>
      </c>
      <c r="F20" s="102">
        <f>SUMIFS(Tab_MYS4a_Data!I:I,Tab_MYS4a_Data!$B:$B,'Table 4a'!$D$6,Tab_MYS4a_Data!$C:$C,'Table 4a'!$C$20,Tab_MYS4a_Data!$D:$D,'Table 4a'!$D$20,Tab_MYS4a_Data!$E:$E,'Table 4a'!$D$8)</f>
        <v>17</v>
      </c>
      <c r="G20" s="102">
        <f>SUMIFS(Tab_MYS4a_Data!J:J,Tab_MYS4a_Data!$B:$B,'Table 4a'!$D$6,Tab_MYS4a_Data!$C:$C,'Table 4a'!$C$20,Tab_MYS4a_Data!$D:$D,'Table 4a'!$D$20,Tab_MYS4a_Data!$E:$E,'Table 4a'!$D$8)</f>
        <v>14</v>
      </c>
      <c r="H20" s="102">
        <f>SUMIFS(Tab_MYS4a_Data!K:K,Tab_MYS4a_Data!$B:$B,'Table 4a'!$D$6,Tab_MYS4a_Data!$C:$C,'Table 4a'!$C$20,Tab_MYS4a_Data!$D:$D,'Table 4a'!$D$20,Tab_MYS4a_Data!$E:$E,'Table 4a'!$D$8)</f>
        <v>8</v>
      </c>
      <c r="I20" s="102">
        <f>SUMIFS(Tab_MYS4a_Data!L:L,Tab_MYS4a_Data!$B:$B,'Table 4a'!$D$6,Tab_MYS4a_Data!$C:$C,'Table 4a'!$C$20,Tab_MYS4a_Data!$D:$D,'Table 4a'!$D$20,Tab_MYS4a_Data!$E:$E,'Table 4a'!$D$8)</f>
        <v>7</v>
      </c>
      <c r="J20" s="102">
        <f>SUMIFS(Tab_MYS4a_Data!M:M,Tab_MYS4a_Data!$B:$B,'Table 4a'!$D$6,Tab_MYS4a_Data!$C:$C,'Table 4a'!$C$20,Tab_MYS4a_Data!$D:$D,'Table 4a'!$D$20,Tab_MYS4a_Data!$E:$E,'Table 4a'!$D$8)</f>
        <v>8</v>
      </c>
      <c r="K20" s="102">
        <f>SUMIFS(Tab_MYS4a_Data!N:N,Tab_MYS4a_Data!$B:$B,'Table 4a'!$D$6,Tab_MYS4a_Data!$C:$C,'Table 4a'!$C$20,Tab_MYS4a_Data!$D:$D,'Table 4a'!$D$20,Tab_MYS4a_Data!$E:$E,'Table 4a'!$D$8)</f>
        <v>8</v>
      </c>
      <c r="L20" s="102">
        <f>SUMIFS(Tab_MYS4a_Data!O:O,Tab_MYS4a_Data!$B:$B,'Table 4a'!$D$6,Tab_MYS4a_Data!$C:$C,'Table 4a'!$C$20,Tab_MYS4a_Data!$D:$D,'Table 4a'!$D$20,Tab_MYS4a_Data!$E:$E,'Table 4a'!$D$8)</f>
        <v>10</v>
      </c>
      <c r="M20" s="103"/>
      <c r="Q20" s="156"/>
    </row>
    <row r="21" spans="1:17" s="154" customFormat="1" ht="16.5" customHeight="1">
      <c r="A21" s="105" t="s">
        <v>290</v>
      </c>
      <c r="B21" s="120" t="s">
        <v>287</v>
      </c>
      <c r="C21" s="106" t="s">
        <v>291</v>
      </c>
      <c r="D21" s="106" t="s">
        <v>213</v>
      </c>
      <c r="E21" s="107">
        <f>SUMIFS(Tab_MYS4a_Data!H:H,Tab_MYS4a_Data!$B:$B,'Table 4a'!$D$6,Tab_MYS4a_Data!$C:$C,'Table 4a'!$C$21,Tab_MYS4a_Data!$D:$D,'Table 4a'!$D$21,Tab_MYS4a_Data!$E:$E,'Table 4a'!$D$8)</f>
        <v>3412</v>
      </c>
      <c r="F21" s="107">
        <f>SUMIFS(Tab_MYS4a_Data!I:I,Tab_MYS4a_Data!$B:$B,'Table 4a'!$D$6,Tab_MYS4a_Data!$C:$C,'Table 4a'!$C$21,Tab_MYS4a_Data!$D:$D,'Table 4a'!$D$21,Tab_MYS4a_Data!$E:$E,'Table 4a'!$D$8)</f>
        <v>3444</v>
      </c>
      <c r="G21" s="107">
        <f>SUMIFS(Tab_MYS4a_Data!J:J,Tab_MYS4a_Data!$B:$B,'Table 4a'!$D$6,Tab_MYS4a_Data!$C:$C,'Table 4a'!$C$21,Tab_MYS4a_Data!$D:$D,'Table 4a'!$D$21,Tab_MYS4a_Data!$E:$E,'Table 4a'!$D$8)</f>
        <v>3581</v>
      </c>
      <c r="H21" s="107">
        <f>SUMIFS(Tab_MYS4a_Data!K:K,Tab_MYS4a_Data!$B:$B,'Table 4a'!$D$6,Tab_MYS4a_Data!$C:$C,'Table 4a'!$C$21,Tab_MYS4a_Data!$D:$D,'Table 4a'!$D$21,Tab_MYS4a_Data!$E:$E,'Table 4a'!$D$8)</f>
        <v>3548</v>
      </c>
      <c r="I21" s="107">
        <f>SUMIFS(Tab_MYS4a_Data!L:L,Tab_MYS4a_Data!$B:$B,'Table 4a'!$D$6,Tab_MYS4a_Data!$C:$C,'Table 4a'!$C$21,Tab_MYS4a_Data!$D:$D,'Table 4a'!$D$21,Tab_MYS4a_Data!$E:$E,'Table 4a'!$D$8)</f>
        <v>3427</v>
      </c>
      <c r="J21" s="107">
        <f>SUMIFS(Tab_MYS4a_Data!M:M,Tab_MYS4a_Data!$B:$B,'Table 4a'!$D$6,Tab_MYS4a_Data!$C:$C,'Table 4a'!$C$21,Tab_MYS4a_Data!$D:$D,'Table 4a'!$D$21,Tab_MYS4a_Data!$E:$E,'Table 4a'!$D$8)</f>
        <v>3231</v>
      </c>
      <c r="K21" s="107">
        <f>SUMIFS(Tab_MYS4a_Data!N:N,Tab_MYS4a_Data!$B:$B,'Table 4a'!$D$6,Tab_MYS4a_Data!$C:$C,'Table 4a'!$C$21,Tab_MYS4a_Data!$D:$D,'Table 4a'!$D$21,Tab_MYS4a_Data!$E:$E,'Table 4a'!$D$8)</f>
        <v>3162</v>
      </c>
      <c r="L21" s="107">
        <f>SUMIFS(Tab_MYS4a_Data!O:O,Tab_MYS4a_Data!$B:$B,'Table 4a'!$D$6,Tab_MYS4a_Data!$C:$C,'Table 4a'!$C$21,Tab_MYS4a_Data!$D:$D,'Table 4a'!$D$21,Tab_MYS4a_Data!$E:$E,'Table 4a'!$D$8)</f>
        <v>3166</v>
      </c>
      <c r="M21" s="108"/>
      <c r="Q21" s="157"/>
    </row>
    <row r="22" spans="1:17" ht="16.5" customHeight="1">
      <c r="A22" s="101" t="s">
        <v>292</v>
      </c>
      <c r="B22" s="111" t="s">
        <v>283</v>
      </c>
      <c r="C22" s="75" t="s">
        <v>293</v>
      </c>
      <c r="D22" s="75" t="s">
        <v>283</v>
      </c>
      <c r="E22" s="102">
        <f>SUMIFS(Tab_MYS4a_Data!H:H,Tab_MYS4a_Data!$B:$B,'Table 4a'!$D$6,Tab_MYS4a_Data!$C:$C,'Table 4a'!$C$22,Tab_MYS4a_Data!$D:$D,'Table 4a'!$D$22,Tab_MYS4a_Data!$E:$E,'Table 4a'!$D$8)</f>
        <v>678</v>
      </c>
      <c r="F22" s="102">
        <f>SUMIFS(Tab_MYS4a_Data!I:I,Tab_MYS4a_Data!$B:$B,'Table 4a'!$D$6,Tab_MYS4a_Data!$C:$C,'Table 4a'!$C$22,Tab_MYS4a_Data!$D:$D,'Table 4a'!$D$22,Tab_MYS4a_Data!$E:$E,'Table 4a'!$D$8)</f>
        <v>718</v>
      </c>
      <c r="G22" s="102">
        <f>SUMIFS(Tab_MYS4a_Data!J:J,Tab_MYS4a_Data!$B:$B,'Table 4a'!$D$6,Tab_MYS4a_Data!$C:$C,'Table 4a'!$C$22,Tab_MYS4a_Data!$D:$D,'Table 4a'!$D$22,Tab_MYS4a_Data!$E:$E,'Table 4a'!$D$8)</f>
        <v>763</v>
      </c>
      <c r="H22" s="102">
        <f>SUMIFS(Tab_MYS4a_Data!K:K,Tab_MYS4a_Data!$B:$B,'Table 4a'!$D$6,Tab_MYS4a_Data!$C:$C,'Table 4a'!$C$22,Tab_MYS4a_Data!$D:$D,'Table 4a'!$D$22,Tab_MYS4a_Data!$E:$E,'Table 4a'!$D$8)</f>
        <v>772</v>
      </c>
      <c r="I22" s="102">
        <f>SUMIFS(Tab_MYS4a_Data!L:L,Tab_MYS4a_Data!$B:$B,'Table 4a'!$D$6,Tab_MYS4a_Data!$C:$C,'Table 4a'!$C$22,Tab_MYS4a_Data!$D:$D,'Table 4a'!$D$22,Tab_MYS4a_Data!$E:$E,'Table 4a'!$D$8)</f>
        <v>749</v>
      </c>
      <c r="J22" s="102">
        <f>SUMIFS(Tab_MYS4a_Data!M:M,Tab_MYS4a_Data!$B:$B,'Table 4a'!$D$6,Tab_MYS4a_Data!$C:$C,'Table 4a'!$C$22,Tab_MYS4a_Data!$D:$D,'Table 4a'!$D$22,Tab_MYS4a_Data!$E:$E,'Table 4a'!$D$8)</f>
        <v>720</v>
      </c>
      <c r="K22" s="102">
        <f>SUMIFS(Tab_MYS4a_Data!N:N,Tab_MYS4a_Data!$B:$B,'Table 4a'!$D$6,Tab_MYS4a_Data!$C:$C,'Table 4a'!$C$22,Tab_MYS4a_Data!$D:$D,'Table 4a'!$D$22,Tab_MYS4a_Data!$E:$E,'Table 4a'!$D$8)</f>
        <v>694</v>
      </c>
      <c r="L22" s="102">
        <f>SUMIFS(Tab_MYS4a_Data!O:O,Tab_MYS4a_Data!$B:$B,'Table 4a'!$D$6,Tab_MYS4a_Data!$C:$C,'Table 4a'!$C$22,Tab_MYS4a_Data!$D:$D,'Table 4a'!$D$22,Tab_MYS4a_Data!$E:$E,'Table 4a'!$D$8)</f>
        <v>675</v>
      </c>
      <c r="M22" s="103"/>
      <c r="Q22" s="156"/>
    </row>
    <row r="23" spans="1:17" ht="16.5" customHeight="1">
      <c r="A23" s="101" t="s">
        <v>292</v>
      </c>
      <c r="B23" s="111" t="s">
        <v>285</v>
      </c>
      <c r="C23" s="75" t="s">
        <v>293</v>
      </c>
      <c r="D23" s="75" t="s">
        <v>285</v>
      </c>
      <c r="E23" s="102">
        <f>SUMIFS(Tab_MYS4a_Data!H:H,Tab_MYS4a_Data!$B:$B,'Table 4a'!$D$6,Tab_MYS4a_Data!$C:$C,'Table 4a'!$C$23,Tab_MYS4a_Data!$D:$D,'Table 4a'!$D$23,Tab_MYS4a_Data!$E:$E,'Table 4a'!$D$8)</f>
        <v>700</v>
      </c>
      <c r="F23" s="102">
        <f>SUMIFS(Tab_MYS4a_Data!I:I,Tab_MYS4a_Data!$B:$B,'Table 4a'!$D$6,Tab_MYS4a_Data!$C:$C,'Table 4a'!$C$23,Tab_MYS4a_Data!$D:$D,'Table 4a'!$D$23,Tab_MYS4a_Data!$E:$E,'Table 4a'!$D$8)</f>
        <v>745</v>
      </c>
      <c r="G23" s="102">
        <f>SUMIFS(Tab_MYS4a_Data!J:J,Tab_MYS4a_Data!$B:$B,'Table 4a'!$D$6,Tab_MYS4a_Data!$C:$C,'Table 4a'!$C$23,Tab_MYS4a_Data!$D:$D,'Table 4a'!$D$23,Tab_MYS4a_Data!$E:$E,'Table 4a'!$D$8)</f>
        <v>797</v>
      </c>
      <c r="H23" s="102">
        <f>SUMIFS(Tab_MYS4a_Data!K:K,Tab_MYS4a_Data!$B:$B,'Table 4a'!$D$6,Tab_MYS4a_Data!$C:$C,'Table 4a'!$C$23,Tab_MYS4a_Data!$D:$D,'Table 4a'!$D$23,Tab_MYS4a_Data!$E:$E,'Table 4a'!$D$8)</f>
        <v>804</v>
      </c>
      <c r="I23" s="102">
        <f>SUMIFS(Tab_MYS4a_Data!L:L,Tab_MYS4a_Data!$B:$B,'Table 4a'!$D$6,Tab_MYS4a_Data!$C:$C,'Table 4a'!$C$23,Tab_MYS4a_Data!$D:$D,'Table 4a'!$D$23,Tab_MYS4a_Data!$E:$E,'Table 4a'!$D$8)</f>
        <v>771</v>
      </c>
      <c r="J23" s="102">
        <f>SUMIFS(Tab_MYS4a_Data!M:M,Tab_MYS4a_Data!$B:$B,'Table 4a'!$D$6,Tab_MYS4a_Data!$C:$C,'Table 4a'!$C$23,Tab_MYS4a_Data!$D:$D,'Table 4a'!$D$23,Tab_MYS4a_Data!$E:$E,'Table 4a'!$D$8)</f>
        <v>737</v>
      </c>
      <c r="K23" s="102">
        <f>SUMIFS(Tab_MYS4a_Data!N:N,Tab_MYS4a_Data!$B:$B,'Table 4a'!$D$6,Tab_MYS4a_Data!$C:$C,'Table 4a'!$C$23,Tab_MYS4a_Data!$D:$D,'Table 4a'!$D$23,Tab_MYS4a_Data!$E:$E,'Table 4a'!$D$8)</f>
        <v>702</v>
      </c>
      <c r="L23" s="102">
        <f>SUMIFS(Tab_MYS4a_Data!O:O,Tab_MYS4a_Data!$B:$B,'Table 4a'!$D$6,Tab_MYS4a_Data!$C:$C,'Table 4a'!$C$23,Tab_MYS4a_Data!$D:$D,'Table 4a'!$D$23,Tab_MYS4a_Data!$E:$E,'Table 4a'!$D$8)</f>
        <v>669</v>
      </c>
      <c r="M23" s="103"/>
      <c r="Q23" s="156"/>
    </row>
    <row r="24" spans="1:17" ht="16.5" customHeight="1">
      <c r="A24" s="101" t="s">
        <v>292</v>
      </c>
      <c r="B24" s="119" t="s">
        <v>228</v>
      </c>
      <c r="C24" s="75" t="s">
        <v>293</v>
      </c>
      <c r="D24" s="75" t="s">
        <v>286</v>
      </c>
      <c r="E24" s="102">
        <f>SUMIFS(Tab_MYS4a_Data!H:H,Tab_MYS4a_Data!$B:$B,'Table 4a'!$D$6,Tab_MYS4a_Data!$C:$C,'Table 4a'!$C$24,Tab_MYS4a_Data!$D:$D,'Table 4a'!$D$24,Tab_MYS4a_Data!$E:$E,'Table 4a'!$D$8)</f>
        <v>17</v>
      </c>
      <c r="F24" s="102">
        <f>SUMIFS(Tab_MYS4a_Data!I:I,Tab_MYS4a_Data!$B:$B,'Table 4a'!$D$6,Tab_MYS4a_Data!$C:$C,'Table 4a'!$C$24,Tab_MYS4a_Data!$D:$D,'Table 4a'!$D$24,Tab_MYS4a_Data!$E:$E,'Table 4a'!$D$8)</f>
        <v>5</v>
      </c>
      <c r="G24" s="102">
        <f>SUMIFS(Tab_MYS4a_Data!J:J,Tab_MYS4a_Data!$B:$B,'Table 4a'!$D$6,Tab_MYS4a_Data!$C:$C,'Table 4a'!$C$24,Tab_MYS4a_Data!$D:$D,'Table 4a'!$D$24,Tab_MYS4a_Data!$E:$E,'Table 4a'!$D$8)</f>
        <v>4</v>
      </c>
      <c r="H24" s="102">
        <f>SUMIFS(Tab_MYS4a_Data!K:K,Tab_MYS4a_Data!$B:$B,'Table 4a'!$D$6,Tab_MYS4a_Data!$C:$C,'Table 4a'!$C$24,Tab_MYS4a_Data!$D:$D,'Table 4a'!$D$24,Tab_MYS4a_Data!$E:$E,'Table 4a'!$D$8)</f>
        <v>2</v>
      </c>
      <c r="I24" s="102">
        <f>SUMIFS(Tab_MYS4a_Data!L:L,Tab_MYS4a_Data!$B:$B,'Table 4a'!$D$6,Tab_MYS4a_Data!$C:$C,'Table 4a'!$C$24,Tab_MYS4a_Data!$D:$D,'Table 4a'!$D$24,Tab_MYS4a_Data!$E:$E,'Table 4a'!$D$8)</f>
        <v>3</v>
      </c>
      <c r="J24" s="102">
        <f>SUMIFS(Tab_MYS4a_Data!M:M,Tab_MYS4a_Data!$B:$B,'Table 4a'!$D$6,Tab_MYS4a_Data!$C:$C,'Table 4a'!$C$24,Tab_MYS4a_Data!$D:$D,'Table 4a'!$D$24,Tab_MYS4a_Data!$E:$E,'Table 4a'!$D$8)</f>
        <v>2</v>
      </c>
      <c r="K24" s="102">
        <f>SUMIFS(Tab_MYS4a_Data!N:N,Tab_MYS4a_Data!$B:$B,'Table 4a'!$D$6,Tab_MYS4a_Data!$C:$C,'Table 4a'!$C$24,Tab_MYS4a_Data!$D:$D,'Table 4a'!$D$24,Tab_MYS4a_Data!$E:$E,'Table 4a'!$D$8)</f>
        <v>2</v>
      </c>
      <c r="L24" s="102">
        <f>SUMIFS(Tab_MYS4a_Data!O:O,Tab_MYS4a_Data!$B:$B,'Table 4a'!$D$6,Tab_MYS4a_Data!$C:$C,'Table 4a'!$C$24,Tab_MYS4a_Data!$D:$D,'Table 4a'!$D$24,Tab_MYS4a_Data!$E:$E,'Table 4a'!$D$8)</f>
        <v>3</v>
      </c>
      <c r="M24" s="103"/>
    </row>
    <row r="25" spans="1:17" s="154" customFormat="1" ht="16.5" customHeight="1">
      <c r="A25" s="105" t="s">
        <v>292</v>
      </c>
      <c r="B25" s="120" t="s">
        <v>287</v>
      </c>
      <c r="C25" s="106" t="s">
        <v>293</v>
      </c>
      <c r="D25" s="106" t="s">
        <v>213</v>
      </c>
      <c r="E25" s="107">
        <f>SUMIFS(Tab_MYS4a_Data!H:H,Tab_MYS4a_Data!$B:$B,'Table 4a'!$D$6,Tab_MYS4a_Data!$C:$C,'Table 4a'!$C$25,Tab_MYS4a_Data!$D:$D,'Table 4a'!$D$25,Tab_MYS4a_Data!$E:$E,'Table 4a'!$D$8)</f>
        <v>1395</v>
      </c>
      <c r="F25" s="107">
        <f>SUMIFS(Tab_MYS4a_Data!I:I,Tab_MYS4a_Data!$B:$B,'Table 4a'!$D$6,Tab_MYS4a_Data!$C:$C,'Table 4a'!$C$25,Tab_MYS4a_Data!$D:$D,'Table 4a'!$D$25,Tab_MYS4a_Data!$E:$E,'Table 4a'!$D$8)</f>
        <v>1467</v>
      </c>
      <c r="G25" s="107">
        <f>SUMIFS(Tab_MYS4a_Data!J:J,Tab_MYS4a_Data!$B:$B,'Table 4a'!$D$6,Tab_MYS4a_Data!$C:$C,'Table 4a'!$C$25,Tab_MYS4a_Data!$D:$D,'Table 4a'!$D$25,Tab_MYS4a_Data!$E:$E,'Table 4a'!$D$8)</f>
        <v>1564</v>
      </c>
      <c r="H25" s="107">
        <f>SUMIFS(Tab_MYS4a_Data!K:K,Tab_MYS4a_Data!$B:$B,'Table 4a'!$D$6,Tab_MYS4a_Data!$C:$C,'Table 4a'!$C$25,Tab_MYS4a_Data!$D:$D,'Table 4a'!$D$25,Tab_MYS4a_Data!$E:$E,'Table 4a'!$D$8)</f>
        <v>1579</v>
      </c>
      <c r="I25" s="107">
        <f>SUMIFS(Tab_MYS4a_Data!L:L,Tab_MYS4a_Data!$B:$B,'Table 4a'!$D$6,Tab_MYS4a_Data!$C:$C,'Table 4a'!$C$25,Tab_MYS4a_Data!$D:$D,'Table 4a'!$D$25,Tab_MYS4a_Data!$E:$E,'Table 4a'!$D$8)</f>
        <v>1522</v>
      </c>
      <c r="J25" s="107">
        <f>SUMIFS(Tab_MYS4a_Data!M:M,Tab_MYS4a_Data!$B:$B,'Table 4a'!$D$6,Tab_MYS4a_Data!$C:$C,'Table 4a'!$C$25,Tab_MYS4a_Data!$D:$D,'Table 4a'!$D$25,Tab_MYS4a_Data!$E:$E,'Table 4a'!$D$8)</f>
        <v>1459</v>
      </c>
      <c r="K25" s="107">
        <f>SUMIFS(Tab_MYS4a_Data!N:N,Tab_MYS4a_Data!$B:$B,'Table 4a'!$D$6,Tab_MYS4a_Data!$C:$C,'Table 4a'!$C$25,Tab_MYS4a_Data!$D:$D,'Table 4a'!$D$25,Tab_MYS4a_Data!$E:$E,'Table 4a'!$D$8)</f>
        <v>1397</v>
      </c>
      <c r="L25" s="107">
        <f>SUMIFS(Tab_MYS4a_Data!O:O,Tab_MYS4a_Data!$B:$B,'Table 4a'!$D$6,Tab_MYS4a_Data!$C:$C,'Table 4a'!$C$25,Tab_MYS4a_Data!$D:$D,'Table 4a'!$D$25,Tab_MYS4a_Data!$E:$E,'Table 4a'!$D$8)</f>
        <v>1346</v>
      </c>
      <c r="M25" s="108"/>
    </row>
    <row r="26" spans="1:17" ht="16.5" customHeight="1">
      <c r="A26" s="101" t="s">
        <v>294</v>
      </c>
      <c r="B26" s="111" t="s">
        <v>283</v>
      </c>
      <c r="C26" s="75" t="s">
        <v>295</v>
      </c>
      <c r="D26" s="75" t="s">
        <v>283</v>
      </c>
      <c r="E26" s="102">
        <f>SUMIFS(Tab_MYS4a_Data!H:H,Tab_MYS4a_Data!$B:$B,'Table 4a'!$D$6,Tab_MYS4a_Data!$C:$C,'Table 4a'!$C$26,Tab_MYS4a_Data!$D:$D,'Table 4a'!$D$26,Tab_MYS4a_Data!$E:$E,'Table 4a'!$D$8)</f>
        <v>612</v>
      </c>
      <c r="F26" s="102">
        <f>SUMIFS(Tab_MYS4a_Data!I:I,Tab_MYS4a_Data!$B:$B,'Table 4a'!$D$6,Tab_MYS4a_Data!$C:$C,'Table 4a'!$C$26,Tab_MYS4a_Data!$D:$D,'Table 4a'!$D$26,Tab_MYS4a_Data!$E:$E,'Table 4a'!$D$8)</f>
        <v>623</v>
      </c>
      <c r="G26" s="102">
        <f>SUMIFS(Tab_MYS4a_Data!J:J,Tab_MYS4a_Data!$B:$B,'Table 4a'!$D$6,Tab_MYS4a_Data!$C:$C,'Table 4a'!$C$26,Tab_MYS4a_Data!$D:$D,'Table 4a'!$D$26,Tab_MYS4a_Data!$E:$E,'Table 4a'!$D$8)</f>
        <v>635</v>
      </c>
      <c r="H26" s="102">
        <f>SUMIFS(Tab_MYS4a_Data!K:K,Tab_MYS4a_Data!$B:$B,'Table 4a'!$D$6,Tab_MYS4a_Data!$C:$C,'Table 4a'!$C$26,Tab_MYS4a_Data!$D:$D,'Table 4a'!$D$26,Tab_MYS4a_Data!$E:$E,'Table 4a'!$D$8)</f>
        <v>627</v>
      </c>
      <c r="I26" s="102">
        <f>SUMIFS(Tab_MYS4a_Data!L:L,Tab_MYS4a_Data!$B:$B,'Table 4a'!$D$6,Tab_MYS4a_Data!$C:$C,'Table 4a'!$C$26,Tab_MYS4a_Data!$D:$D,'Table 4a'!$D$26,Tab_MYS4a_Data!$E:$E,'Table 4a'!$D$8)</f>
        <v>615</v>
      </c>
      <c r="J26" s="102">
        <f>SUMIFS(Tab_MYS4a_Data!M:M,Tab_MYS4a_Data!$B:$B,'Table 4a'!$D$6,Tab_MYS4a_Data!$C:$C,'Table 4a'!$C$26,Tab_MYS4a_Data!$D:$D,'Table 4a'!$D$26,Tab_MYS4a_Data!$E:$E,'Table 4a'!$D$8)</f>
        <v>616</v>
      </c>
      <c r="K26" s="102">
        <f>SUMIFS(Tab_MYS4a_Data!N:N,Tab_MYS4a_Data!$B:$B,'Table 4a'!$D$6,Tab_MYS4a_Data!$C:$C,'Table 4a'!$C$26,Tab_MYS4a_Data!$D:$D,'Table 4a'!$D$26,Tab_MYS4a_Data!$E:$E,'Table 4a'!$D$8)</f>
        <v>629</v>
      </c>
      <c r="L26" s="102">
        <f>SUMIFS(Tab_MYS4a_Data!O:O,Tab_MYS4a_Data!$B:$B,'Table 4a'!$D$6,Tab_MYS4a_Data!$C:$C,'Table 4a'!$C$26,Tab_MYS4a_Data!$D:$D,'Table 4a'!$D$26,Tab_MYS4a_Data!$E:$E,'Table 4a'!$D$8)</f>
        <v>637</v>
      </c>
      <c r="M26" s="103"/>
    </row>
    <row r="27" spans="1:17" ht="16.5" customHeight="1">
      <c r="A27" s="101" t="s">
        <v>294</v>
      </c>
      <c r="B27" s="111" t="s">
        <v>285</v>
      </c>
      <c r="C27" s="75" t="s">
        <v>295</v>
      </c>
      <c r="D27" s="75" t="s">
        <v>285</v>
      </c>
      <c r="E27" s="102">
        <f>SUMIFS(Tab_MYS4a_Data!H:H,Tab_MYS4a_Data!$B:$B,'Table 4a'!$D$6,Tab_MYS4a_Data!$C:$C,'Table 4a'!$C$27,Tab_MYS4a_Data!$D:$D,'Table 4a'!$D$27,Tab_MYS4a_Data!$E:$E,'Table 4a'!$D$8)</f>
        <v>600</v>
      </c>
      <c r="F27" s="102">
        <f>SUMIFS(Tab_MYS4a_Data!I:I,Tab_MYS4a_Data!$B:$B,'Table 4a'!$D$6,Tab_MYS4a_Data!$C:$C,'Table 4a'!$C$27,Tab_MYS4a_Data!$D:$D,'Table 4a'!$D$27,Tab_MYS4a_Data!$E:$E,'Table 4a'!$D$8)</f>
        <v>617</v>
      </c>
      <c r="G27" s="102">
        <f>SUMIFS(Tab_MYS4a_Data!J:J,Tab_MYS4a_Data!$B:$B,'Table 4a'!$D$6,Tab_MYS4a_Data!$C:$C,'Table 4a'!$C$27,Tab_MYS4a_Data!$D:$D,'Table 4a'!$D$27,Tab_MYS4a_Data!$E:$E,'Table 4a'!$D$8)</f>
        <v>641</v>
      </c>
      <c r="H27" s="102">
        <f>SUMIFS(Tab_MYS4a_Data!K:K,Tab_MYS4a_Data!$B:$B,'Table 4a'!$D$6,Tab_MYS4a_Data!$C:$C,'Table 4a'!$C$27,Tab_MYS4a_Data!$D:$D,'Table 4a'!$D$27,Tab_MYS4a_Data!$E:$E,'Table 4a'!$D$8)</f>
        <v>638</v>
      </c>
      <c r="I27" s="102">
        <f>SUMIFS(Tab_MYS4a_Data!L:L,Tab_MYS4a_Data!$B:$B,'Table 4a'!$D$6,Tab_MYS4a_Data!$C:$C,'Table 4a'!$C$27,Tab_MYS4a_Data!$D:$D,'Table 4a'!$D$27,Tab_MYS4a_Data!$E:$E,'Table 4a'!$D$8)</f>
        <v>623</v>
      </c>
      <c r="J27" s="102">
        <f>SUMIFS(Tab_MYS4a_Data!M:M,Tab_MYS4a_Data!$B:$B,'Table 4a'!$D$6,Tab_MYS4a_Data!$C:$C,'Table 4a'!$C$27,Tab_MYS4a_Data!$D:$D,'Table 4a'!$D$27,Tab_MYS4a_Data!$E:$E,'Table 4a'!$D$8)</f>
        <v>626</v>
      </c>
      <c r="K27" s="102">
        <f>SUMIFS(Tab_MYS4a_Data!N:N,Tab_MYS4a_Data!$B:$B,'Table 4a'!$D$6,Tab_MYS4a_Data!$C:$C,'Table 4a'!$C$27,Tab_MYS4a_Data!$D:$D,'Table 4a'!$D$27,Tab_MYS4a_Data!$E:$E,'Table 4a'!$D$8)</f>
        <v>633</v>
      </c>
      <c r="L27" s="102">
        <f>SUMIFS(Tab_MYS4a_Data!O:O,Tab_MYS4a_Data!$B:$B,'Table 4a'!$D$6,Tab_MYS4a_Data!$C:$C,'Table 4a'!$C$27,Tab_MYS4a_Data!$D:$D,'Table 4a'!$D$27,Tab_MYS4a_Data!$E:$E,'Table 4a'!$D$8)</f>
        <v>624</v>
      </c>
      <c r="M27" s="103"/>
    </row>
    <row r="28" spans="1:17" ht="16.5" customHeight="1">
      <c r="A28" s="101" t="s">
        <v>294</v>
      </c>
      <c r="B28" s="119" t="s">
        <v>228</v>
      </c>
      <c r="C28" s="75" t="s">
        <v>295</v>
      </c>
      <c r="D28" s="75" t="s">
        <v>286</v>
      </c>
      <c r="E28" s="102">
        <f>SUMIFS(Tab_MYS4a_Data!H:H,Tab_MYS4a_Data!$B:$B,'Table 4a'!$D$6,Tab_MYS4a_Data!$C:$C,'Table 4a'!$C$28,Tab_MYS4a_Data!$D:$D,'Table 4a'!$D$28,Tab_MYS4a_Data!$E:$E,'Table 4a'!$D$8)</f>
        <v>13</v>
      </c>
      <c r="F28" s="102">
        <f>SUMIFS(Tab_MYS4a_Data!I:I,Tab_MYS4a_Data!$B:$B,'Table 4a'!$D$6,Tab_MYS4a_Data!$C:$C,'Table 4a'!$C$28,Tab_MYS4a_Data!$D:$D,'Table 4a'!$D$28,Tab_MYS4a_Data!$E:$E,'Table 4a'!$D$8)</f>
        <v>3</v>
      </c>
      <c r="G28" s="102">
        <f>SUMIFS(Tab_MYS4a_Data!J:J,Tab_MYS4a_Data!$B:$B,'Table 4a'!$D$6,Tab_MYS4a_Data!$C:$C,'Table 4a'!$C$28,Tab_MYS4a_Data!$D:$D,'Table 4a'!$D$28,Tab_MYS4a_Data!$E:$E,'Table 4a'!$D$8)</f>
        <v>2</v>
      </c>
      <c r="H28" s="102">
        <f>SUMIFS(Tab_MYS4a_Data!K:K,Tab_MYS4a_Data!$B:$B,'Table 4a'!$D$6,Tab_MYS4a_Data!$C:$C,'Table 4a'!$C$28,Tab_MYS4a_Data!$D:$D,'Table 4a'!$D$28,Tab_MYS4a_Data!$E:$E,'Table 4a'!$D$8)</f>
        <v>1</v>
      </c>
      <c r="I28" s="102">
        <f>SUMIFS(Tab_MYS4a_Data!L:L,Tab_MYS4a_Data!$B:$B,'Table 4a'!$D$6,Tab_MYS4a_Data!$C:$C,'Table 4a'!$C$28,Tab_MYS4a_Data!$D:$D,'Table 4a'!$D$28,Tab_MYS4a_Data!$E:$E,'Table 4a'!$D$8)</f>
        <v>1</v>
      </c>
      <c r="J28" s="102">
        <f>SUMIFS(Tab_MYS4a_Data!M:M,Tab_MYS4a_Data!$B:$B,'Table 4a'!$D$6,Tab_MYS4a_Data!$C:$C,'Table 4a'!$C$28,Tab_MYS4a_Data!$D:$D,'Table 4a'!$D$28,Tab_MYS4a_Data!$E:$E,'Table 4a'!$D$8)</f>
        <v>1</v>
      </c>
      <c r="K28" s="102">
        <f>SUMIFS(Tab_MYS4a_Data!N:N,Tab_MYS4a_Data!$B:$B,'Table 4a'!$D$6,Tab_MYS4a_Data!$C:$C,'Table 4a'!$C$28,Tab_MYS4a_Data!$D:$D,'Table 4a'!$D$28,Tab_MYS4a_Data!$E:$E,'Table 4a'!$D$8)</f>
        <v>2</v>
      </c>
      <c r="L28" s="102">
        <f>SUMIFS(Tab_MYS4a_Data!O:O,Tab_MYS4a_Data!$B:$B,'Table 4a'!$D$6,Tab_MYS4a_Data!$C:$C,'Table 4a'!$C$28,Tab_MYS4a_Data!$D:$D,'Table 4a'!$D$28,Tab_MYS4a_Data!$E:$E,'Table 4a'!$D$8)</f>
        <v>2</v>
      </c>
      <c r="M28" s="103"/>
    </row>
    <row r="29" spans="1:17" s="154" customFormat="1" ht="16.5" customHeight="1">
      <c r="A29" s="105" t="s">
        <v>294</v>
      </c>
      <c r="B29" s="120" t="s">
        <v>287</v>
      </c>
      <c r="C29" s="106" t="s">
        <v>295</v>
      </c>
      <c r="D29" s="106" t="s">
        <v>213</v>
      </c>
      <c r="E29" s="107">
        <f>SUMIFS(Tab_MYS4a_Data!H:H,Tab_MYS4a_Data!$B:$B,'Table 4a'!$D$6,Tab_MYS4a_Data!$C:$C,'Table 4a'!$C$29,Tab_MYS4a_Data!$D:$D,'Table 4a'!$D$29,Tab_MYS4a_Data!$E:$E,'Table 4a'!$D$8)</f>
        <v>1226</v>
      </c>
      <c r="F29" s="107">
        <f>SUMIFS(Tab_MYS4a_Data!I:I,Tab_MYS4a_Data!$B:$B,'Table 4a'!$D$6,Tab_MYS4a_Data!$C:$C,'Table 4a'!$C$29,Tab_MYS4a_Data!$D:$D,'Table 4a'!$D$29,Tab_MYS4a_Data!$E:$E,'Table 4a'!$D$8)</f>
        <v>1243</v>
      </c>
      <c r="G29" s="107">
        <f>SUMIFS(Tab_MYS4a_Data!J:J,Tab_MYS4a_Data!$B:$B,'Table 4a'!$D$6,Tab_MYS4a_Data!$C:$C,'Table 4a'!$C$29,Tab_MYS4a_Data!$D:$D,'Table 4a'!$D$29,Tab_MYS4a_Data!$E:$E,'Table 4a'!$D$8)</f>
        <v>1278</v>
      </c>
      <c r="H29" s="107">
        <f>SUMIFS(Tab_MYS4a_Data!K:K,Tab_MYS4a_Data!$B:$B,'Table 4a'!$D$6,Tab_MYS4a_Data!$C:$C,'Table 4a'!$C$29,Tab_MYS4a_Data!$D:$D,'Table 4a'!$D$29,Tab_MYS4a_Data!$E:$E,'Table 4a'!$D$8)</f>
        <v>1267</v>
      </c>
      <c r="I29" s="107">
        <f>SUMIFS(Tab_MYS4a_Data!L:L,Tab_MYS4a_Data!$B:$B,'Table 4a'!$D$6,Tab_MYS4a_Data!$C:$C,'Table 4a'!$C$29,Tab_MYS4a_Data!$D:$D,'Table 4a'!$D$29,Tab_MYS4a_Data!$E:$E,'Table 4a'!$D$8)</f>
        <v>1239</v>
      </c>
      <c r="J29" s="107">
        <f>SUMIFS(Tab_MYS4a_Data!M:M,Tab_MYS4a_Data!$B:$B,'Table 4a'!$D$6,Tab_MYS4a_Data!$C:$C,'Table 4a'!$C$29,Tab_MYS4a_Data!$D:$D,'Table 4a'!$D$29,Tab_MYS4a_Data!$E:$E,'Table 4a'!$D$8)</f>
        <v>1243</v>
      </c>
      <c r="K29" s="107">
        <f>SUMIFS(Tab_MYS4a_Data!N:N,Tab_MYS4a_Data!$B:$B,'Table 4a'!$D$6,Tab_MYS4a_Data!$C:$C,'Table 4a'!$C$29,Tab_MYS4a_Data!$D:$D,'Table 4a'!$D$29,Tab_MYS4a_Data!$E:$E,'Table 4a'!$D$8)</f>
        <v>1263</v>
      </c>
      <c r="L29" s="107">
        <f>SUMIFS(Tab_MYS4a_Data!O:O,Tab_MYS4a_Data!$B:$B,'Table 4a'!$D$6,Tab_MYS4a_Data!$C:$C,'Table 4a'!$C$29,Tab_MYS4a_Data!$D:$D,'Table 4a'!$D$29,Tab_MYS4a_Data!$E:$E,'Table 4a'!$D$8)</f>
        <v>1264</v>
      </c>
      <c r="M29" s="108"/>
    </row>
    <row r="30" spans="1:17" ht="16.5" customHeight="1">
      <c r="A30" s="101" t="s">
        <v>296</v>
      </c>
      <c r="B30" s="111" t="s">
        <v>283</v>
      </c>
      <c r="C30" s="75" t="s">
        <v>297</v>
      </c>
      <c r="D30" s="75" t="s">
        <v>283</v>
      </c>
      <c r="E30" s="102">
        <f>SUMIFS(Tab_MYS4a_Data!H:H,Tab_MYS4a_Data!$B:$B,'Table 4a'!$D$6,Tab_MYS4a_Data!$C:$C,'Table 4a'!$C$30,Tab_MYS4a_Data!$D:$D,'Table 4a'!$D$30,Tab_MYS4a_Data!$E:$E,'Table 4a'!$D$8)</f>
        <v>457</v>
      </c>
      <c r="F30" s="102">
        <f>SUMIFS(Tab_MYS4a_Data!I:I,Tab_MYS4a_Data!$B:$B,'Table 4a'!$D$6,Tab_MYS4a_Data!$C:$C,'Table 4a'!$C$30,Tab_MYS4a_Data!$D:$D,'Table 4a'!$D$30,Tab_MYS4a_Data!$E:$E,'Table 4a'!$D$8)</f>
        <v>486</v>
      </c>
      <c r="G30" s="102">
        <f>SUMIFS(Tab_MYS4a_Data!J:J,Tab_MYS4a_Data!$B:$B,'Table 4a'!$D$6,Tab_MYS4a_Data!$C:$C,'Table 4a'!$C$30,Tab_MYS4a_Data!$D:$D,'Table 4a'!$D$30,Tab_MYS4a_Data!$E:$E,'Table 4a'!$D$8)</f>
        <v>517</v>
      </c>
      <c r="H30" s="102">
        <f>SUMIFS(Tab_MYS4a_Data!K:K,Tab_MYS4a_Data!$B:$B,'Table 4a'!$D$6,Tab_MYS4a_Data!$C:$C,'Table 4a'!$C$30,Tab_MYS4a_Data!$D:$D,'Table 4a'!$D$30,Tab_MYS4a_Data!$E:$E,'Table 4a'!$D$8)</f>
        <v>534</v>
      </c>
      <c r="I30" s="102">
        <f>SUMIFS(Tab_MYS4a_Data!L:L,Tab_MYS4a_Data!$B:$B,'Table 4a'!$D$6,Tab_MYS4a_Data!$C:$C,'Table 4a'!$C$30,Tab_MYS4a_Data!$D:$D,'Table 4a'!$D$30,Tab_MYS4a_Data!$E:$E,'Table 4a'!$D$8)</f>
        <v>529</v>
      </c>
      <c r="J30" s="102">
        <f>SUMIFS(Tab_MYS4a_Data!M:M,Tab_MYS4a_Data!$B:$B,'Table 4a'!$D$6,Tab_MYS4a_Data!$C:$C,'Table 4a'!$C$30,Tab_MYS4a_Data!$D:$D,'Table 4a'!$D$30,Tab_MYS4a_Data!$E:$E,'Table 4a'!$D$8)</f>
        <v>530</v>
      </c>
      <c r="K30" s="102">
        <f>SUMIFS(Tab_MYS4a_Data!N:N,Tab_MYS4a_Data!$B:$B,'Table 4a'!$D$6,Tab_MYS4a_Data!$C:$C,'Table 4a'!$C$30,Tab_MYS4a_Data!$D:$D,'Table 4a'!$D$30,Tab_MYS4a_Data!$E:$E,'Table 4a'!$D$8)</f>
        <v>529</v>
      </c>
      <c r="L30" s="102">
        <f>SUMIFS(Tab_MYS4a_Data!O:O,Tab_MYS4a_Data!$B:$B,'Table 4a'!$D$6,Tab_MYS4a_Data!$C:$C,'Table 4a'!$C$30,Tab_MYS4a_Data!$D:$D,'Table 4a'!$D$30,Tab_MYS4a_Data!$E:$E,'Table 4a'!$D$8)</f>
        <v>519</v>
      </c>
      <c r="M30" s="103"/>
    </row>
    <row r="31" spans="1:17" ht="16.5" customHeight="1">
      <c r="A31" s="101" t="s">
        <v>296</v>
      </c>
      <c r="B31" s="111" t="s">
        <v>285</v>
      </c>
      <c r="C31" s="75" t="s">
        <v>297</v>
      </c>
      <c r="D31" s="75" t="s">
        <v>285</v>
      </c>
      <c r="E31" s="102">
        <f>SUMIFS(Tab_MYS4a_Data!H:H,Tab_MYS4a_Data!$B:$B,'Table 4a'!$D$6,Tab_MYS4a_Data!$C:$C,'Table 4a'!$C$31,Tab_MYS4a_Data!$D:$D,'Table 4a'!$D$31,Tab_MYS4a_Data!$E:$E,'Table 4a'!$D$8)</f>
        <v>439</v>
      </c>
      <c r="F31" s="102">
        <f>SUMIFS(Tab_MYS4a_Data!I:I,Tab_MYS4a_Data!$B:$B,'Table 4a'!$D$6,Tab_MYS4a_Data!$C:$C,'Table 4a'!$C$31,Tab_MYS4a_Data!$D:$D,'Table 4a'!$D$31,Tab_MYS4a_Data!$E:$E,'Table 4a'!$D$8)</f>
        <v>467</v>
      </c>
      <c r="G31" s="102">
        <f>SUMIFS(Tab_MYS4a_Data!J:J,Tab_MYS4a_Data!$B:$B,'Table 4a'!$D$6,Tab_MYS4a_Data!$C:$C,'Table 4a'!$C$31,Tab_MYS4a_Data!$D:$D,'Table 4a'!$D$31,Tab_MYS4a_Data!$E:$E,'Table 4a'!$D$8)</f>
        <v>506</v>
      </c>
      <c r="H31" s="102">
        <f>SUMIFS(Tab_MYS4a_Data!K:K,Tab_MYS4a_Data!$B:$B,'Table 4a'!$D$6,Tab_MYS4a_Data!$C:$C,'Table 4a'!$C$31,Tab_MYS4a_Data!$D:$D,'Table 4a'!$D$31,Tab_MYS4a_Data!$E:$E,'Table 4a'!$D$8)</f>
        <v>528</v>
      </c>
      <c r="I31" s="102">
        <f>SUMIFS(Tab_MYS4a_Data!L:L,Tab_MYS4a_Data!$B:$B,'Table 4a'!$D$6,Tab_MYS4a_Data!$C:$C,'Table 4a'!$C$31,Tab_MYS4a_Data!$D:$D,'Table 4a'!$D$31,Tab_MYS4a_Data!$E:$E,'Table 4a'!$D$8)</f>
        <v>527</v>
      </c>
      <c r="J31" s="102">
        <f>SUMIFS(Tab_MYS4a_Data!M:M,Tab_MYS4a_Data!$B:$B,'Table 4a'!$D$6,Tab_MYS4a_Data!$C:$C,'Table 4a'!$C$31,Tab_MYS4a_Data!$D:$D,'Table 4a'!$D$31,Tab_MYS4a_Data!$E:$E,'Table 4a'!$D$8)</f>
        <v>540</v>
      </c>
      <c r="K31" s="102">
        <f>SUMIFS(Tab_MYS4a_Data!N:N,Tab_MYS4a_Data!$B:$B,'Table 4a'!$D$6,Tab_MYS4a_Data!$C:$C,'Table 4a'!$C$31,Tab_MYS4a_Data!$D:$D,'Table 4a'!$D$31,Tab_MYS4a_Data!$E:$E,'Table 4a'!$D$8)</f>
        <v>537</v>
      </c>
      <c r="L31" s="102">
        <f>SUMIFS(Tab_MYS4a_Data!O:O,Tab_MYS4a_Data!$B:$B,'Table 4a'!$D$6,Tab_MYS4a_Data!$C:$C,'Table 4a'!$C$31,Tab_MYS4a_Data!$D:$D,'Table 4a'!$D$31,Tab_MYS4a_Data!$E:$E,'Table 4a'!$D$8)</f>
        <v>512</v>
      </c>
      <c r="M31" s="103"/>
    </row>
    <row r="32" spans="1:17" ht="16.5" customHeight="1">
      <c r="A32" s="101" t="s">
        <v>296</v>
      </c>
      <c r="B32" s="119" t="s">
        <v>228</v>
      </c>
      <c r="C32" s="75" t="s">
        <v>297</v>
      </c>
      <c r="D32" s="75" t="s">
        <v>286</v>
      </c>
      <c r="E32" s="102">
        <f>SUMIFS(Tab_MYS4a_Data!H:H,Tab_MYS4a_Data!$B:$B,'Table 4a'!$D$6,Tab_MYS4a_Data!$C:$C,'Table 4a'!$C$32,Tab_MYS4a_Data!$D:$D,'Table 4a'!$D$32,Tab_MYS4a_Data!$E:$E,'Table 4a'!$D$8)</f>
        <v>9</v>
      </c>
      <c r="F32" s="102">
        <f>SUMIFS(Tab_MYS4a_Data!I:I,Tab_MYS4a_Data!$B:$B,'Table 4a'!$D$6,Tab_MYS4a_Data!$C:$C,'Table 4a'!$C$32,Tab_MYS4a_Data!$D:$D,'Table 4a'!$D$32,Tab_MYS4a_Data!$E:$E,'Table 4a'!$D$8)</f>
        <v>2</v>
      </c>
      <c r="G32" s="102">
        <f>SUMIFS(Tab_MYS4a_Data!J:J,Tab_MYS4a_Data!$B:$B,'Table 4a'!$D$6,Tab_MYS4a_Data!$C:$C,'Table 4a'!$C$32,Tab_MYS4a_Data!$D:$D,'Table 4a'!$D$32,Tab_MYS4a_Data!$E:$E,'Table 4a'!$D$8)</f>
        <v>2</v>
      </c>
      <c r="H32" s="102">
        <f>SUMIFS(Tab_MYS4a_Data!K:K,Tab_MYS4a_Data!$B:$B,'Table 4a'!$D$6,Tab_MYS4a_Data!$C:$C,'Table 4a'!$C$32,Tab_MYS4a_Data!$D:$D,'Table 4a'!$D$32,Tab_MYS4a_Data!$E:$E,'Table 4a'!$D$8)</f>
        <v>1</v>
      </c>
      <c r="I32" s="102">
        <f>SUMIFS(Tab_MYS4a_Data!L:L,Tab_MYS4a_Data!$B:$B,'Table 4a'!$D$6,Tab_MYS4a_Data!$C:$C,'Table 4a'!$C$32,Tab_MYS4a_Data!$D:$D,'Table 4a'!$D$32,Tab_MYS4a_Data!$E:$E,'Table 4a'!$D$8)</f>
        <v>1</v>
      </c>
      <c r="J32" s="102">
        <f>SUMIFS(Tab_MYS4a_Data!M:M,Tab_MYS4a_Data!$B:$B,'Table 4a'!$D$6,Tab_MYS4a_Data!$C:$C,'Table 4a'!$C$32,Tab_MYS4a_Data!$D:$D,'Table 4a'!$D$32,Tab_MYS4a_Data!$E:$E,'Table 4a'!$D$8)</f>
        <v>1</v>
      </c>
      <c r="K32" s="102">
        <f>SUMIFS(Tab_MYS4a_Data!N:N,Tab_MYS4a_Data!$B:$B,'Table 4a'!$D$6,Tab_MYS4a_Data!$C:$C,'Table 4a'!$C$32,Tab_MYS4a_Data!$D:$D,'Table 4a'!$D$32,Tab_MYS4a_Data!$E:$E,'Table 4a'!$D$8)</f>
        <v>1</v>
      </c>
      <c r="L32" s="102">
        <f>SUMIFS(Tab_MYS4a_Data!O:O,Tab_MYS4a_Data!$B:$B,'Table 4a'!$D$6,Tab_MYS4a_Data!$C:$C,'Table 4a'!$C$32,Tab_MYS4a_Data!$D:$D,'Table 4a'!$D$32,Tab_MYS4a_Data!$E:$E,'Table 4a'!$D$8)</f>
        <v>1</v>
      </c>
      <c r="M32" s="103"/>
    </row>
    <row r="33" spans="1:13" s="154" customFormat="1" ht="16.5" customHeight="1">
      <c r="A33" s="105" t="s">
        <v>296</v>
      </c>
      <c r="B33" s="120" t="s">
        <v>287</v>
      </c>
      <c r="C33" s="106" t="s">
        <v>297</v>
      </c>
      <c r="D33" s="106" t="s">
        <v>213</v>
      </c>
      <c r="E33" s="107">
        <f>SUMIFS(Tab_MYS4a_Data!H:H,Tab_MYS4a_Data!$B:$B,'Table 4a'!$D$6,Tab_MYS4a_Data!$C:$C,'Table 4a'!$C$33,Tab_MYS4a_Data!$D:$D,'Table 4a'!$D$33,Tab_MYS4a_Data!$E:$E,'Table 4a'!$D$8)</f>
        <v>905</v>
      </c>
      <c r="F33" s="107">
        <f>SUMIFS(Tab_MYS4a_Data!I:I,Tab_MYS4a_Data!$B:$B,'Table 4a'!$D$6,Tab_MYS4a_Data!$C:$C,'Table 4a'!$C$33,Tab_MYS4a_Data!$D:$D,'Table 4a'!$D$33,Tab_MYS4a_Data!$E:$E,'Table 4a'!$D$8)</f>
        <v>956</v>
      </c>
      <c r="G33" s="107">
        <f>SUMIFS(Tab_MYS4a_Data!J:J,Tab_MYS4a_Data!$B:$B,'Table 4a'!$D$6,Tab_MYS4a_Data!$C:$C,'Table 4a'!$C$33,Tab_MYS4a_Data!$D:$D,'Table 4a'!$D$33,Tab_MYS4a_Data!$E:$E,'Table 4a'!$D$8)</f>
        <v>1024</v>
      </c>
      <c r="H33" s="107">
        <f>SUMIFS(Tab_MYS4a_Data!K:K,Tab_MYS4a_Data!$B:$B,'Table 4a'!$D$6,Tab_MYS4a_Data!$C:$C,'Table 4a'!$C$33,Tab_MYS4a_Data!$D:$D,'Table 4a'!$D$33,Tab_MYS4a_Data!$E:$E,'Table 4a'!$D$8)</f>
        <v>1063</v>
      </c>
      <c r="I33" s="107">
        <f>SUMIFS(Tab_MYS4a_Data!L:L,Tab_MYS4a_Data!$B:$B,'Table 4a'!$D$6,Tab_MYS4a_Data!$C:$C,'Table 4a'!$C$33,Tab_MYS4a_Data!$D:$D,'Table 4a'!$D$33,Tab_MYS4a_Data!$E:$E,'Table 4a'!$D$8)</f>
        <v>1057</v>
      </c>
      <c r="J33" s="107">
        <f>SUMIFS(Tab_MYS4a_Data!M:M,Tab_MYS4a_Data!$B:$B,'Table 4a'!$D$6,Tab_MYS4a_Data!$C:$C,'Table 4a'!$C$33,Tab_MYS4a_Data!$D:$D,'Table 4a'!$D$33,Tab_MYS4a_Data!$E:$E,'Table 4a'!$D$8)</f>
        <v>1071</v>
      </c>
      <c r="K33" s="107">
        <f>SUMIFS(Tab_MYS4a_Data!N:N,Tab_MYS4a_Data!$B:$B,'Table 4a'!$D$6,Tab_MYS4a_Data!$C:$C,'Table 4a'!$C$33,Tab_MYS4a_Data!$D:$D,'Table 4a'!$D$33,Tab_MYS4a_Data!$E:$E,'Table 4a'!$D$8)</f>
        <v>1067</v>
      </c>
      <c r="L33" s="107">
        <f>SUMIFS(Tab_MYS4a_Data!O:O,Tab_MYS4a_Data!$B:$B,'Table 4a'!$D$6,Tab_MYS4a_Data!$C:$C,'Table 4a'!$C$33,Tab_MYS4a_Data!$D:$D,'Table 4a'!$D$33,Tab_MYS4a_Data!$E:$E,'Table 4a'!$D$8)</f>
        <v>1033</v>
      </c>
      <c r="M33" s="108"/>
    </row>
    <row r="34" spans="1:13" ht="16.5" customHeight="1">
      <c r="A34" s="101" t="s">
        <v>298</v>
      </c>
      <c r="B34" s="111" t="s">
        <v>283</v>
      </c>
      <c r="C34" s="75" t="s">
        <v>299</v>
      </c>
      <c r="D34" s="75" t="s">
        <v>283</v>
      </c>
      <c r="E34" s="102">
        <f>SUMIFS(Tab_MYS4a_Data!H:H,Tab_MYS4a_Data!$B:$B,'Table 4a'!$D$6,Tab_MYS4a_Data!$C:$C,'Table 4a'!$C$34,Tab_MYS4a_Data!$D:$D,'Table 4a'!$D$34,Tab_MYS4a_Data!$E:$E,'Table 4a'!$D$8)</f>
        <v>269</v>
      </c>
      <c r="F34" s="102">
        <f>SUMIFS(Tab_MYS4a_Data!I:I,Tab_MYS4a_Data!$B:$B,'Table 4a'!$D$6,Tab_MYS4a_Data!$C:$C,'Table 4a'!$C$34,Tab_MYS4a_Data!$D:$D,'Table 4a'!$D$34,Tab_MYS4a_Data!$E:$E,'Table 4a'!$D$8)</f>
        <v>289</v>
      </c>
      <c r="G34" s="102">
        <f>SUMIFS(Tab_MYS4a_Data!J:J,Tab_MYS4a_Data!$B:$B,'Table 4a'!$D$6,Tab_MYS4a_Data!$C:$C,'Table 4a'!$C$34,Tab_MYS4a_Data!$D:$D,'Table 4a'!$D$34,Tab_MYS4a_Data!$E:$E,'Table 4a'!$D$8)</f>
        <v>311</v>
      </c>
      <c r="H34" s="102">
        <f>SUMIFS(Tab_MYS4a_Data!K:K,Tab_MYS4a_Data!$B:$B,'Table 4a'!$D$6,Tab_MYS4a_Data!$C:$C,'Table 4a'!$C$34,Tab_MYS4a_Data!$D:$D,'Table 4a'!$D$34,Tab_MYS4a_Data!$E:$E,'Table 4a'!$D$8)</f>
        <v>334</v>
      </c>
      <c r="I34" s="102">
        <f>SUMIFS(Tab_MYS4a_Data!L:L,Tab_MYS4a_Data!$B:$B,'Table 4a'!$D$6,Tab_MYS4a_Data!$C:$C,'Table 4a'!$C$34,Tab_MYS4a_Data!$D:$D,'Table 4a'!$D$34,Tab_MYS4a_Data!$E:$E,'Table 4a'!$D$8)</f>
        <v>343</v>
      </c>
      <c r="J34" s="102">
        <f>SUMIFS(Tab_MYS4a_Data!M:M,Tab_MYS4a_Data!$B:$B,'Table 4a'!$D$6,Tab_MYS4a_Data!$C:$C,'Table 4a'!$C$34,Tab_MYS4a_Data!$D:$D,'Table 4a'!$D$34,Tab_MYS4a_Data!$E:$E,'Table 4a'!$D$8)</f>
        <v>362</v>
      </c>
      <c r="K34" s="102">
        <f>SUMIFS(Tab_MYS4a_Data!N:N,Tab_MYS4a_Data!$B:$B,'Table 4a'!$D$6,Tab_MYS4a_Data!$C:$C,'Table 4a'!$C$34,Tab_MYS4a_Data!$D:$D,'Table 4a'!$D$34,Tab_MYS4a_Data!$E:$E,'Table 4a'!$D$8)</f>
        <v>384</v>
      </c>
      <c r="L34" s="102">
        <f>SUMIFS(Tab_MYS4a_Data!O:O,Tab_MYS4a_Data!$B:$B,'Table 4a'!$D$6,Tab_MYS4a_Data!$C:$C,'Table 4a'!$C$34,Tab_MYS4a_Data!$D:$D,'Table 4a'!$D$34,Tab_MYS4a_Data!$E:$E,'Table 4a'!$D$8)</f>
        <v>392</v>
      </c>
      <c r="M34" s="103"/>
    </row>
    <row r="35" spans="1:13" ht="16.5" customHeight="1">
      <c r="A35" s="101" t="s">
        <v>298</v>
      </c>
      <c r="B35" s="111" t="s">
        <v>285</v>
      </c>
      <c r="C35" s="75" t="s">
        <v>299</v>
      </c>
      <c r="D35" s="75" t="s">
        <v>285</v>
      </c>
      <c r="E35" s="102">
        <f>SUMIFS(Tab_MYS4a_Data!H:H,Tab_MYS4a_Data!$B:$B,'Table 4a'!$D$6,Tab_MYS4a_Data!$C:$C,'Table 4a'!$C$35,Tab_MYS4a_Data!$D:$D,'Table 4a'!$D$35,Tab_MYS4a_Data!$E:$E,'Table 4a'!$D$8)</f>
        <v>277</v>
      </c>
      <c r="F35" s="102">
        <f>SUMIFS(Tab_MYS4a_Data!I:I,Tab_MYS4a_Data!$B:$B,'Table 4a'!$D$6,Tab_MYS4a_Data!$C:$C,'Table 4a'!$C$35,Tab_MYS4a_Data!$D:$D,'Table 4a'!$D$35,Tab_MYS4a_Data!$E:$E,'Table 4a'!$D$8)</f>
        <v>296</v>
      </c>
      <c r="G35" s="102">
        <f>SUMIFS(Tab_MYS4a_Data!J:J,Tab_MYS4a_Data!$B:$B,'Table 4a'!$D$6,Tab_MYS4a_Data!$C:$C,'Table 4a'!$C$35,Tab_MYS4a_Data!$D:$D,'Table 4a'!$D$35,Tab_MYS4a_Data!$E:$E,'Table 4a'!$D$8)</f>
        <v>320</v>
      </c>
      <c r="H35" s="102">
        <f>SUMIFS(Tab_MYS4a_Data!K:K,Tab_MYS4a_Data!$B:$B,'Table 4a'!$D$6,Tab_MYS4a_Data!$C:$C,'Table 4a'!$C$35,Tab_MYS4a_Data!$D:$D,'Table 4a'!$D$35,Tab_MYS4a_Data!$E:$E,'Table 4a'!$D$8)</f>
        <v>339</v>
      </c>
      <c r="I35" s="102">
        <f>SUMIFS(Tab_MYS4a_Data!L:L,Tab_MYS4a_Data!$B:$B,'Table 4a'!$D$6,Tab_MYS4a_Data!$C:$C,'Table 4a'!$C$35,Tab_MYS4a_Data!$D:$D,'Table 4a'!$D$35,Tab_MYS4a_Data!$E:$E,'Table 4a'!$D$8)</f>
        <v>347</v>
      </c>
      <c r="J35" s="102">
        <f>SUMIFS(Tab_MYS4a_Data!M:M,Tab_MYS4a_Data!$B:$B,'Table 4a'!$D$6,Tab_MYS4a_Data!$C:$C,'Table 4a'!$C$35,Tab_MYS4a_Data!$D:$D,'Table 4a'!$D$35,Tab_MYS4a_Data!$E:$E,'Table 4a'!$D$8)</f>
        <v>374</v>
      </c>
      <c r="K35" s="102">
        <f>SUMIFS(Tab_MYS4a_Data!N:N,Tab_MYS4a_Data!$B:$B,'Table 4a'!$D$6,Tab_MYS4a_Data!$C:$C,'Table 4a'!$C$35,Tab_MYS4a_Data!$D:$D,'Table 4a'!$D$35,Tab_MYS4a_Data!$E:$E,'Table 4a'!$D$8)</f>
        <v>398</v>
      </c>
      <c r="L35" s="102">
        <f>SUMIFS(Tab_MYS4a_Data!O:O,Tab_MYS4a_Data!$B:$B,'Table 4a'!$D$6,Tab_MYS4a_Data!$C:$C,'Table 4a'!$C$35,Tab_MYS4a_Data!$D:$D,'Table 4a'!$D$35,Tab_MYS4a_Data!$E:$E,'Table 4a'!$D$8)</f>
        <v>394</v>
      </c>
      <c r="M35" s="103"/>
    </row>
    <row r="36" spans="1:13" ht="16.5" customHeight="1">
      <c r="A36" s="101" t="s">
        <v>298</v>
      </c>
      <c r="B36" s="119" t="s">
        <v>228</v>
      </c>
      <c r="C36" s="75" t="s">
        <v>299</v>
      </c>
      <c r="D36" s="75" t="s">
        <v>286</v>
      </c>
      <c r="E36" s="102">
        <f>SUMIFS(Tab_MYS4a_Data!H:H,Tab_MYS4a_Data!$B:$B,'Table 4a'!$D$6,Tab_MYS4a_Data!$C:$C,'Table 4a'!$C$36,Tab_MYS4a_Data!$D:$D,'Table 4a'!$D$36,Tab_MYS4a_Data!$E:$E,'Table 4a'!$D$8)</f>
        <v>6</v>
      </c>
      <c r="F36" s="102">
        <f>SUMIFS(Tab_MYS4a_Data!I:I,Tab_MYS4a_Data!$B:$B,'Table 4a'!$D$6,Tab_MYS4a_Data!$C:$C,'Table 4a'!$C$36,Tab_MYS4a_Data!$D:$D,'Table 4a'!$D$36,Tab_MYS4a_Data!$E:$E,'Table 4a'!$D$8)</f>
        <v>1</v>
      </c>
      <c r="G36" s="102">
        <f>SUMIFS(Tab_MYS4a_Data!J:J,Tab_MYS4a_Data!$B:$B,'Table 4a'!$D$6,Tab_MYS4a_Data!$C:$C,'Table 4a'!$C$36,Tab_MYS4a_Data!$D:$D,'Table 4a'!$D$36,Tab_MYS4a_Data!$E:$E,'Table 4a'!$D$8)</f>
        <v>1</v>
      </c>
      <c r="H36" s="102">
        <f>SUMIFS(Tab_MYS4a_Data!K:K,Tab_MYS4a_Data!$B:$B,'Table 4a'!$D$6,Tab_MYS4a_Data!$C:$C,'Table 4a'!$C$36,Tab_MYS4a_Data!$D:$D,'Table 4a'!$D$36,Tab_MYS4a_Data!$E:$E,'Table 4a'!$D$8)</f>
        <v>1</v>
      </c>
      <c r="I36" s="102">
        <f>SUMIFS(Tab_MYS4a_Data!L:L,Tab_MYS4a_Data!$B:$B,'Table 4a'!$D$6,Tab_MYS4a_Data!$C:$C,'Table 4a'!$C$36,Tab_MYS4a_Data!$D:$D,'Table 4a'!$D$36,Tab_MYS4a_Data!$E:$E,'Table 4a'!$D$8)</f>
        <v>1</v>
      </c>
      <c r="J36" s="102">
        <f>SUMIFS(Tab_MYS4a_Data!M:M,Tab_MYS4a_Data!$B:$B,'Table 4a'!$D$6,Tab_MYS4a_Data!$C:$C,'Table 4a'!$C$36,Tab_MYS4a_Data!$D:$D,'Table 4a'!$D$36,Tab_MYS4a_Data!$E:$E,'Table 4a'!$D$8)</f>
        <v>1</v>
      </c>
      <c r="K36" s="102">
        <f>SUMIFS(Tab_MYS4a_Data!N:N,Tab_MYS4a_Data!$B:$B,'Table 4a'!$D$6,Tab_MYS4a_Data!$C:$C,'Table 4a'!$C$36,Tab_MYS4a_Data!$D:$D,'Table 4a'!$D$36,Tab_MYS4a_Data!$E:$E,'Table 4a'!$D$8)</f>
        <v>1</v>
      </c>
      <c r="L36" s="102">
        <f>SUMIFS(Tab_MYS4a_Data!O:O,Tab_MYS4a_Data!$B:$B,'Table 4a'!$D$6,Tab_MYS4a_Data!$C:$C,'Table 4a'!$C$36,Tab_MYS4a_Data!$D:$D,'Table 4a'!$D$36,Tab_MYS4a_Data!$E:$E,'Table 4a'!$D$8)</f>
        <v>1</v>
      </c>
      <c r="M36" s="103"/>
    </row>
    <row r="37" spans="1:13" s="154" customFormat="1" ht="16.5" customHeight="1">
      <c r="A37" s="105" t="s">
        <v>298</v>
      </c>
      <c r="B37" s="120" t="s">
        <v>287</v>
      </c>
      <c r="C37" s="106" t="s">
        <v>299</v>
      </c>
      <c r="D37" s="106" t="s">
        <v>213</v>
      </c>
      <c r="E37" s="107">
        <f>SUMIFS(Tab_MYS4a_Data!H:H,Tab_MYS4a_Data!$B:$B,'Table 4a'!$D$6,Tab_MYS4a_Data!$C:$C,'Table 4a'!$C$37,Tab_MYS4a_Data!$D:$D,'Table 4a'!$D$37,Tab_MYS4a_Data!$E:$E,'Table 4a'!$D$8)</f>
        <v>552</v>
      </c>
      <c r="F37" s="107">
        <f>SUMIFS(Tab_MYS4a_Data!I:I,Tab_MYS4a_Data!$B:$B,'Table 4a'!$D$6,Tab_MYS4a_Data!$C:$C,'Table 4a'!$C$37,Tab_MYS4a_Data!$D:$D,'Table 4a'!$D$37,Tab_MYS4a_Data!$E:$E,'Table 4a'!$D$8)</f>
        <v>586</v>
      </c>
      <c r="G37" s="107">
        <f>SUMIFS(Tab_MYS4a_Data!J:J,Tab_MYS4a_Data!$B:$B,'Table 4a'!$D$6,Tab_MYS4a_Data!$C:$C,'Table 4a'!$C$37,Tab_MYS4a_Data!$D:$D,'Table 4a'!$D$37,Tab_MYS4a_Data!$E:$E,'Table 4a'!$D$8)</f>
        <v>632</v>
      </c>
      <c r="H37" s="107">
        <f>SUMIFS(Tab_MYS4a_Data!K:K,Tab_MYS4a_Data!$B:$B,'Table 4a'!$D$6,Tab_MYS4a_Data!$C:$C,'Table 4a'!$C$37,Tab_MYS4a_Data!$D:$D,'Table 4a'!$D$37,Tab_MYS4a_Data!$E:$E,'Table 4a'!$D$8)</f>
        <v>674</v>
      </c>
      <c r="I37" s="107">
        <f>SUMIFS(Tab_MYS4a_Data!L:L,Tab_MYS4a_Data!$B:$B,'Table 4a'!$D$6,Tab_MYS4a_Data!$C:$C,'Table 4a'!$C$37,Tab_MYS4a_Data!$D:$D,'Table 4a'!$D$37,Tab_MYS4a_Data!$E:$E,'Table 4a'!$D$8)</f>
        <v>691</v>
      </c>
      <c r="J37" s="107">
        <f>SUMIFS(Tab_MYS4a_Data!M:M,Tab_MYS4a_Data!$B:$B,'Table 4a'!$D$6,Tab_MYS4a_Data!$C:$C,'Table 4a'!$C$37,Tab_MYS4a_Data!$D:$D,'Table 4a'!$D$37,Tab_MYS4a_Data!$E:$E,'Table 4a'!$D$8)</f>
        <v>737</v>
      </c>
      <c r="K37" s="107">
        <f>SUMIFS(Tab_MYS4a_Data!N:N,Tab_MYS4a_Data!$B:$B,'Table 4a'!$D$6,Tab_MYS4a_Data!$C:$C,'Table 4a'!$C$37,Tab_MYS4a_Data!$D:$D,'Table 4a'!$D$37,Tab_MYS4a_Data!$E:$E,'Table 4a'!$D$8)</f>
        <v>782</v>
      </c>
      <c r="L37" s="107">
        <f>SUMIFS(Tab_MYS4a_Data!O:O,Tab_MYS4a_Data!$B:$B,'Table 4a'!$D$6,Tab_MYS4a_Data!$C:$C,'Table 4a'!$C$37,Tab_MYS4a_Data!$D:$D,'Table 4a'!$D$37,Tab_MYS4a_Data!$E:$E,'Table 4a'!$D$8)</f>
        <v>786</v>
      </c>
      <c r="M37" s="108"/>
    </row>
    <row r="38" spans="1:13" ht="16.5" customHeight="1">
      <c r="A38" s="101" t="s">
        <v>300</v>
      </c>
      <c r="B38" s="111" t="s">
        <v>283</v>
      </c>
      <c r="C38" s="75" t="s">
        <v>301</v>
      </c>
      <c r="D38" s="75" t="s">
        <v>283</v>
      </c>
      <c r="E38" s="102">
        <f>SUMIFS(Tab_MYS4a_Data!H:H,Tab_MYS4a_Data!$B:$B,'Table 4a'!$D$6,Tab_MYS4a_Data!$C:$C,'Table 4a'!$C$38,Tab_MYS4a_Data!$D:$D,'Table 4a'!$D$38,Tab_MYS4a_Data!$E:$E,'Table 4a'!$D$8)</f>
        <v>109</v>
      </c>
      <c r="F38" s="102">
        <f>SUMIFS(Tab_MYS4a_Data!I:I,Tab_MYS4a_Data!$B:$B,'Table 4a'!$D$6,Tab_MYS4a_Data!$C:$C,'Table 4a'!$C$38,Tab_MYS4a_Data!$D:$D,'Table 4a'!$D$38,Tab_MYS4a_Data!$E:$E,'Table 4a'!$D$8)</f>
        <v>122</v>
      </c>
      <c r="G38" s="102">
        <f>SUMIFS(Tab_MYS4a_Data!J:J,Tab_MYS4a_Data!$B:$B,'Table 4a'!$D$6,Tab_MYS4a_Data!$C:$C,'Table 4a'!$C$38,Tab_MYS4a_Data!$D:$D,'Table 4a'!$D$38,Tab_MYS4a_Data!$E:$E,'Table 4a'!$D$8)</f>
        <v>134</v>
      </c>
      <c r="H38" s="102">
        <f>SUMIFS(Tab_MYS4a_Data!K:K,Tab_MYS4a_Data!$B:$B,'Table 4a'!$D$6,Tab_MYS4a_Data!$C:$C,'Table 4a'!$C$38,Tab_MYS4a_Data!$D:$D,'Table 4a'!$D$38,Tab_MYS4a_Data!$E:$E,'Table 4a'!$D$8)</f>
        <v>149</v>
      </c>
      <c r="I38" s="102">
        <f>SUMIFS(Tab_MYS4a_Data!L:L,Tab_MYS4a_Data!$B:$B,'Table 4a'!$D$6,Tab_MYS4a_Data!$C:$C,'Table 4a'!$C$38,Tab_MYS4a_Data!$D:$D,'Table 4a'!$D$38,Tab_MYS4a_Data!$E:$E,'Table 4a'!$D$8)</f>
        <v>156</v>
      </c>
      <c r="J38" s="102">
        <f>SUMIFS(Tab_MYS4a_Data!M:M,Tab_MYS4a_Data!$B:$B,'Table 4a'!$D$6,Tab_MYS4a_Data!$C:$C,'Table 4a'!$C$38,Tab_MYS4a_Data!$D:$D,'Table 4a'!$D$38,Tab_MYS4a_Data!$E:$E,'Table 4a'!$D$8)</f>
        <v>176</v>
      </c>
      <c r="K38" s="102">
        <f>SUMIFS(Tab_MYS4a_Data!N:N,Tab_MYS4a_Data!$B:$B,'Table 4a'!$D$6,Tab_MYS4a_Data!$C:$C,'Table 4a'!$C$38,Tab_MYS4a_Data!$D:$D,'Table 4a'!$D$38,Tab_MYS4a_Data!$E:$E,'Table 4a'!$D$8)</f>
        <v>193</v>
      </c>
      <c r="L38" s="102">
        <f>SUMIFS(Tab_MYS4a_Data!O:O,Tab_MYS4a_Data!$B:$B,'Table 4a'!$D$6,Tab_MYS4a_Data!$C:$C,'Table 4a'!$C$38,Tab_MYS4a_Data!$D:$D,'Table 4a'!$D$38,Tab_MYS4a_Data!$E:$E,'Table 4a'!$D$8)</f>
        <v>202</v>
      </c>
      <c r="M38" s="103"/>
    </row>
    <row r="39" spans="1:13" ht="16.5" customHeight="1">
      <c r="A39" s="101" t="s">
        <v>300</v>
      </c>
      <c r="B39" s="111" t="s">
        <v>285</v>
      </c>
      <c r="C39" s="75" t="s">
        <v>301</v>
      </c>
      <c r="D39" s="75" t="s">
        <v>285</v>
      </c>
      <c r="E39" s="102">
        <f>SUMIFS(Tab_MYS4a_Data!H:H,Tab_MYS4a_Data!$B:$B,'Table 4a'!$D$6,Tab_MYS4a_Data!$C:$C,'Table 4a'!$C$39,Tab_MYS4a_Data!$D:$D,'Table 4a'!$D$39,Tab_MYS4a_Data!$E:$E,'Table 4a'!$D$8)</f>
        <v>125</v>
      </c>
      <c r="F39" s="102">
        <f>SUMIFS(Tab_MYS4a_Data!I:I,Tab_MYS4a_Data!$B:$B,'Table 4a'!$D$6,Tab_MYS4a_Data!$C:$C,'Table 4a'!$C$39,Tab_MYS4a_Data!$D:$D,'Table 4a'!$D$39,Tab_MYS4a_Data!$E:$E,'Table 4a'!$D$8)</f>
        <v>136</v>
      </c>
      <c r="G39" s="102">
        <f>SUMIFS(Tab_MYS4a_Data!J:J,Tab_MYS4a_Data!$B:$B,'Table 4a'!$D$6,Tab_MYS4a_Data!$C:$C,'Table 4a'!$C$39,Tab_MYS4a_Data!$D:$D,'Table 4a'!$D$39,Tab_MYS4a_Data!$E:$E,'Table 4a'!$D$8)</f>
        <v>149</v>
      </c>
      <c r="H39" s="102">
        <f>SUMIFS(Tab_MYS4a_Data!K:K,Tab_MYS4a_Data!$B:$B,'Table 4a'!$D$6,Tab_MYS4a_Data!$C:$C,'Table 4a'!$C$39,Tab_MYS4a_Data!$D:$D,'Table 4a'!$D$39,Tab_MYS4a_Data!$E:$E,'Table 4a'!$D$8)</f>
        <v>162</v>
      </c>
      <c r="I39" s="102">
        <f>SUMIFS(Tab_MYS4a_Data!L:L,Tab_MYS4a_Data!$B:$B,'Table 4a'!$D$6,Tab_MYS4a_Data!$C:$C,'Table 4a'!$C$39,Tab_MYS4a_Data!$D:$D,'Table 4a'!$D$39,Tab_MYS4a_Data!$E:$E,'Table 4a'!$D$8)</f>
        <v>168</v>
      </c>
      <c r="J39" s="102">
        <f>SUMIFS(Tab_MYS4a_Data!M:M,Tab_MYS4a_Data!$B:$B,'Table 4a'!$D$6,Tab_MYS4a_Data!$C:$C,'Table 4a'!$C$39,Tab_MYS4a_Data!$D:$D,'Table 4a'!$D$39,Tab_MYS4a_Data!$E:$E,'Table 4a'!$D$8)</f>
        <v>191</v>
      </c>
      <c r="K39" s="102">
        <f>SUMIFS(Tab_MYS4a_Data!N:N,Tab_MYS4a_Data!$B:$B,'Table 4a'!$D$6,Tab_MYS4a_Data!$C:$C,'Table 4a'!$C$39,Tab_MYS4a_Data!$D:$D,'Table 4a'!$D$39,Tab_MYS4a_Data!$E:$E,'Table 4a'!$D$8)</f>
        <v>211</v>
      </c>
      <c r="L39" s="102">
        <f>SUMIFS(Tab_MYS4a_Data!O:O,Tab_MYS4a_Data!$B:$B,'Table 4a'!$D$6,Tab_MYS4a_Data!$C:$C,'Table 4a'!$C$39,Tab_MYS4a_Data!$D:$D,'Table 4a'!$D$39,Tab_MYS4a_Data!$E:$E,'Table 4a'!$D$8)</f>
        <v>211</v>
      </c>
      <c r="M39" s="103"/>
    </row>
    <row r="40" spans="1:13" ht="16.5" customHeight="1">
      <c r="A40" s="101" t="s">
        <v>300</v>
      </c>
      <c r="B40" s="119" t="s">
        <v>228</v>
      </c>
      <c r="C40" s="75" t="s">
        <v>301</v>
      </c>
      <c r="D40" s="75" t="s">
        <v>286</v>
      </c>
      <c r="E40" s="102">
        <f>SUMIFS(Tab_MYS4a_Data!H:H,Tab_MYS4a_Data!$B:$B,'Table 4a'!$D$6,Tab_MYS4a_Data!$C:$C,'Table 4a'!$C$40,Tab_MYS4a_Data!$D:$D,'Table 4a'!$D$40,Tab_MYS4a_Data!$E:$E,'Table 4a'!$D$8)</f>
        <v>4</v>
      </c>
      <c r="F40" s="102">
        <f>SUMIFS(Tab_MYS4a_Data!I:I,Tab_MYS4a_Data!$B:$B,'Table 4a'!$D$6,Tab_MYS4a_Data!$C:$C,'Table 4a'!$C$40,Tab_MYS4a_Data!$D:$D,'Table 4a'!$D$40,Tab_MYS4a_Data!$E:$E,'Table 4a'!$D$8)</f>
        <v>1</v>
      </c>
      <c r="G40" s="102">
        <f>SUMIFS(Tab_MYS4a_Data!J:J,Tab_MYS4a_Data!$B:$B,'Table 4a'!$D$6,Tab_MYS4a_Data!$C:$C,'Table 4a'!$C$40,Tab_MYS4a_Data!$D:$D,'Table 4a'!$D$40,Tab_MYS4a_Data!$E:$E,'Table 4a'!$D$8)</f>
        <v>0</v>
      </c>
      <c r="H40" s="102">
        <f>SUMIFS(Tab_MYS4a_Data!K:K,Tab_MYS4a_Data!$B:$B,'Table 4a'!$D$6,Tab_MYS4a_Data!$C:$C,'Table 4a'!$C$40,Tab_MYS4a_Data!$D:$D,'Table 4a'!$D$40,Tab_MYS4a_Data!$E:$E,'Table 4a'!$D$8)</f>
        <v>0</v>
      </c>
      <c r="I40" s="102">
        <f>SUMIFS(Tab_MYS4a_Data!L:L,Tab_MYS4a_Data!$B:$B,'Table 4a'!$D$6,Tab_MYS4a_Data!$C:$C,'Table 4a'!$C$40,Tab_MYS4a_Data!$D:$D,'Table 4a'!$D$40,Tab_MYS4a_Data!$E:$E,'Table 4a'!$D$8)</f>
        <v>0</v>
      </c>
      <c r="J40" s="102">
        <f>SUMIFS(Tab_MYS4a_Data!M:M,Tab_MYS4a_Data!$B:$B,'Table 4a'!$D$6,Tab_MYS4a_Data!$C:$C,'Table 4a'!$C$40,Tab_MYS4a_Data!$D:$D,'Table 4a'!$D$40,Tab_MYS4a_Data!$E:$E,'Table 4a'!$D$8)</f>
        <v>0</v>
      </c>
      <c r="K40" s="102">
        <f>SUMIFS(Tab_MYS4a_Data!N:N,Tab_MYS4a_Data!$B:$B,'Table 4a'!$D$6,Tab_MYS4a_Data!$C:$C,'Table 4a'!$C$40,Tab_MYS4a_Data!$D:$D,'Table 4a'!$D$40,Tab_MYS4a_Data!$E:$E,'Table 4a'!$D$8)</f>
        <v>0</v>
      </c>
      <c r="L40" s="102">
        <f>SUMIFS(Tab_MYS4a_Data!O:O,Tab_MYS4a_Data!$B:$B,'Table 4a'!$D$6,Tab_MYS4a_Data!$C:$C,'Table 4a'!$C$40,Tab_MYS4a_Data!$D:$D,'Table 4a'!$D$40,Tab_MYS4a_Data!$E:$E,'Table 4a'!$D$8)</f>
        <v>1</v>
      </c>
      <c r="M40" s="103"/>
    </row>
    <row r="41" spans="1:13" s="154" customFormat="1" ht="16.5" customHeight="1">
      <c r="A41" s="105" t="s">
        <v>300</v>
      </c>
      <c r="B41" s="120" t="s">
        <v>287</v>
      </c>
      <c r="C41" s="106" t="s">
        <v>301</v>
      </c>
      <c r="D41" s="106" t="s">
        <v>213</v>
      </c>
      <c r="E41" s="107">
        <f>SUMIFS(Tab_MYS4a_Data!H:H,Tab_MYS4a_Data!$B:$B,'Table 4a'!$D$6,Tab_MYS4a_Data!$C:$C,'Table 4a'!$C$41,Tab_MYS4a_Data!$D:$D,'Table 4a'!$D$41,Tab_MYS4a_Data!$E:$E,'Table 4a'!$D$8)</f>
        <v>238</v>
      </c>
      <c r="F41" s="107">
        <f>SUMIFS(Tab_MYS4a_Data!I:I,Tab_MYS4a_Data!$B:$B,'Table 4a'!$D$6,Tab_MYS4a_Data!$C:$C,'Table 4a'!$C$41,Tab_MYS4a_Data!$D:$D,'Table 4a'!$D$41,Tab_MYS4a_Data!$E:$E,'Table 4a'!$D$8)</f>
        <v>259</v>
      </c>
      <c r="G41" s="107">
        <f>SUMIFS(Tab_MYS4a_Data!J:J,Tab_MYS4a_Data!$B:$B,'Table 4a'!$D$6,Tab_MYS4a_Data!$C:$C,'Table 4a'!$C$41,Tab_MYS4a_Data!$D:$D,'Table 4a'!$D$41,Tab_MYS4a_Data!$E:$E,'Table 4a'!$D$8)</f>
        <v>283</v>
      </c>
      <c r="H41" s="107">
        <f>SUMIFS(Tab_MYS4a_Data!K:K,Tab_MYS4a_Data!$B:$B,'Table 4a'!$D$6,Tab_MYS4a_Data!$C:$C,'Table 4a'!$C$41,Tab_MYS4a_Data!$D:$D,'Table 4a'!$D$41,Tab_MYS4a_Data!$E:$E,'Table 4a'!$D$8)</f>
        <v>311</v>
      </c>
      <c r="I41" s="107">
        <f>SUMIFS(Tab_MYS4a_Data!L:L,Tab_MYS4a_Data!$B:$B,'Table 4a'!$D$6,Tab_MYS4a_Data!$C:$C,'Table 4a'!$C$41,Tab_MYS4a_Data!$D:$D,'Table 4a'!$D$41,Tab_MYS4a_Data!$E:$E,'Table 4a'!$D$8)</f>
        <v>324</v>
      </c>
      <c r="J41" s="107">
        <f>SUMIFS(Tab_MYS4a_Data!M:M,Tab_MYS4a_Data!$B:$B,'Table 4a'!$D$6,Tab_MYS4a_Data!$C:$C,'Table 4a'!$C$41,Tab_MYS4a_Data!$D:$D,'Table 4a'!$D$41,Tab_MYS4a_Data!$E:$E,'Table 4a'!$D$8)</f>
        <v>367</v>
      </c>
      <c r="K41" s="107">
        <f>SUMIFS(Tab_MYS4a_Data!N:N,Tab_MYS4a_Data!$B:$B,'Table 4a'!$D$6,Tab_MYS4a_Data!$C:$C,'Table 4a'!$C$41,Tab_MYS4a_Data!$D:$D,'Table 4a'!$D$41,Tab_MYS4a_Data!$E:$E,'Table 4a'!$D$8)</f>
        <v>403</v>
      </c>
      <c r="L41" s="107">
        <f>SUMIFS(Tab_MYS4a_Data!O:O,Tab_MYS4a_Data!$B:$B,'Table 4a'!$D$6,Tab_MYS4a_Data!$C:$C,'Table 4a'!$C$41,Tab_MYS4a_Data!$D:$D,'Table 4a'!$D$41,Tab_MYS4a_Data!$E:$E,'Table 4a'!$D$8)</f>
        <v>414</v>
      </c>
      <c r="M41" s="108"/>
    </row>
    <row r="42" spans="1:13" ht="16.5" customHeight="1">
      <c r="A42" s="101" t="s">
        <v>302</v>
      </c>
      <c r="B42" s="111" t="s">
        <v>283</v>
      </c>
      <c r="C42" s="75" t="s">
        <v>303</v>
      </c>
      <c r="D42" s="75" t="s">
        <v>283</v>
      </c>
      <c r="E42" s="102">
        <f>SUMIFS(Tab_MYS4a_Data!H:H,Tab_MYS4a_Data!$B:$B,'Table 4a'!$D$6,Tab_MYS4a_Data!$C:$C,'Table 4a'!$C$42,Tab_MYS4a_Data!$D:$D,'Table 4a'!$D$42,Tab_MYS4a_Data!$E:$E,'Table 4a'!$D$8)</f>
        <v>30</v>
      </c>
      <c r="F42" s="102">
        <f>SUMIFS(Tab_MYS4a_Data!I:I,Tab_MYS4a_Data!$B:$B,'Table 4a'!$D$6,Tab_MYS4a_Data!$C:$C,'Table 4a'!$C$42,Tab_MYS4a_Data!$D:$D,'Table 4a'!$D$42,Tab_MYS4a_Data!$E:$E,'Table 4a'!$D$8)</f>
        <v>36</v>
      </c>
      <c r="G42" s="102">
        <f>SUMIFS(Tab_MYS4a_Data!J:J,Tab_MYS4a_Data!$B:$B,'Table 4a'!$D$6,Tab_MYS4a_Data!$C:$C,'Table 4a'!$C$42,Tab_MYS4a_Data!$D:$D,'Table 4a'!$D$42,Tab_MYS4a_Data!$E:$E,'Table 4a'!$D$8)</f>
        <v>45</v>
      </c>
      <c r="H42" s="102">
        <f>SUMIFS(Tab_MYS4a_Data!K:K,Tab_MYS4a_Data!$B:$B,'Table 4a'!$D$6,Tab_MYS4a_Data!$C:$C,'Table 4a'!$C$42,Tab_MYS4a_Data!$D:$D,'Table 4a'!$D$42,Tab_MYS4a_Data!$E:$E,'Table 4a'!$D$8)</f>
        <v>53</v>
      </c>
      <c r="I42" s="102">
        <f>SUMIFS(Tab_MYS4a_Data!L:L,Tab_MYS4a_Data!$B:$B,'Table 4a'!$D$6,Tab_MYS4a_Data!$C:$C,'Table 4a'!$C$42,Tab_MYS4a_Data!$D:$D,'Table 4a'!$D$42,Tab_MYS4a_Data!$E:$E,'Table 4a'!$D$8)</f>
        <v>58</v>
      </c>
      <c r="J42" s="102">
        <f>SUMIFS(Tab_MYS4a_Data!M:M,Tab_MYS4a_Data!$B:$B,'Table 4a'!$D$6,Tab_MYS4a_Data!$C:$C,'Table 4a'!$C$42,Tab_MYS4a_Data!$D:$D,'Table 4a'!$D$42,Tab_MYS4a_Data!$E:$E,'Table 4a'!$D$8)</f>
        <v>71</v>
      </c>
      <c r="K42" s="102">
        <f>SUMIFS(Tab_MYS4a_Data!N:N,Tab_MYS4a_Data!$B:$B,'Table 4a'!$D$6,Tab_MYS4a_Data!$C:$C,'Table 4a'!$C$42,Tab_MYS4a_Data!$D:$D,'Table 4a'!$D$42,Tab_MYS4a_Data!$E:$E,'Table 4a'!$D$8)</f>
        <v>80</v>
      </c>
      <c r="L42" s="102">
        <f>SUMIFS(Tab_MYS4a_Data!O:O,Tab_MYS4a_Data!$B:$B,'Table 4a'!$D$6,Tab_MYS4a_Data!$C:$C,'Table 4a'!$C$42,Tab_MYS4a_Data!$D:$D,'Table 4a'!$D$42,Tab_MYS4a_Data!$E:$E,'Table 4a'!$D$8)</f>
        <v>84</v>
      </c>
      <c r="M42" s="103"/>
    </row>
    <row r="43" spans="1:13" ht="16.5" customHeight="1">
      <c r="A43" s="101" t="s">
        <v>302</v>
      </c>
      <c r="B43" s="111" t="s">
        <v>285</v>
      </c>
      <c r="C43" s="75" t="s">
        <v>303</v>
      </c>
      <c r="D43" s="75" t="s">
        <v>285</v>
      </c>
      <c r="E43" s="102">
        <f>SUMIFS(Tab_MYS4a_Data!H:H,Tab_MYS4a_Data!$B:$B,'Table 4a'!$D$6,Tab_MYS4a_Data!$C:$C,'Table 4a'!$C$43,Tab_MYS4a_Data!$D:$D,'Table 4a'!$D$43,Tab_MYS4a_Data!$E:$E,'Table 4a'!$D$8)</f>
        <v>39</v>
      </c>
      <c r="F43" s="102">
        <f>SUMIFS(Tab_MYS4a_Data!I:I,Tab_MYS4a_Data!$B:$B,'Table 4a'!$D$6,Tab_MYS4a_Data!$C:$C,'Table 4a'!$C$43,Tab_MYS4a_Data!$D:$D,'Table 4a'!$D$43,Tab_MYS4a_Data!$E:$E,'Table 4a'!$D$8)</f>
        <v>46</v>
      </c>
      <c r="G43" s="102">
        <f>SUMIFS(Tab_MYS4a_Data!J:J,Tab_MYS4a_Data!$B:$B,'Table 4a'!$D$6,Tab_MYS4a_Data!$C:$C,'Table 4a'!$C$43,Tab_MYS4a_Data!$D:$D,'Table 4a'!$D$43,Tab_MYS4a_Data!$E:$E,'Table 4a'!$D$8)</f>
        <v>56</v>
      </c>
      <c r="H43" s="102">
        <f>SUMIFS(Tab_MYS4a_Data!K:K,Tab_MYS4a_Data!$B:$B,'Table 4a'!$D$6,Tab_MYS4a_Data!$C:$C,'Table 4a'!$C$43,Tab_MYS4a_Data!$D:$D,'Table 4a'!$D$43,Tab_MYS4a_Data!$E:$E,'Table 4a'!$D$8)</f>
        <v>64</v>
      </c>
      <c r="I43" s="102">
        <f>SUMIFS(Tab_MYS4a_Data!L:L,Tab_MYS4a_Data!$B:$B,'Table 4a'!$D$6,Tab_MYS4a_Data!$C:$C,'Table 4a'!$C$43,Tab_MYS4a_Data!$D:$D,'Table 4a'!$D$43,Tab_MYS4a_Data!$E:$E,'Table 4a'!$D$8)</f>
        <v>68</v>
      </c>
      <c r="J43" s="102">
        <f>SUMIFS(Tab_MYS4a_Data!M:M,Tab_MYS4a_Data!$B:$B,'Table 4a'!$D$6,Tab_MYS4a_Data!$C:$C,'Table 4a'!$C$43,Tab_MYS4a_Data!$D:$D,'Table 4a'!$D$43,Tab_MYS4a_Data!$E:$E,'Table 4a'!$D$8)</f>
        <v>84</v>
      </c>
      <c r="K43" s="102">
        <f>SUMIFS(Tab_MYS4a_Data!N:N,Tab_MYS4a_Data!$B:$B,'Table 4a'!$D$6,Tab_MYS4a_Data!$C:$C,'Table 4a'!$C$43,Tab_MYS4a_Data!$D:$D,'Table 4a'!$D$43,Tab_MYS4a_Data!$E:$E,'Table 4a'!$D$8)</f>
        <v>93</v>
      </c>
      <c r="L43" s="102">
        <f>SUMIFS(Tab_MYS4a_Data!O:O,Tab_MYS4a_Data!$B:$B,'Table 4a'!$D$6,Tab_MYS4a_Data!$C:$C,'Table 4a'!$C$43,Tab_MYS4a_Data!$D:$D,'Table 4a'!$D$43,Tab_MYS4a_Data!$E:$E,'Table 4a'!$D$8)</f>
        <v>92</v>
      </c>
      <c r="M43" s="103"/>
    </row>
    <row r="44" spans="1:13" ht="16.5" customHeight="1">
      <c r="A44" s="101" t="s">
        <v>302</v>
      </c>
      <c r="B44" s="119" t="s">
        <v>228</v>
      </c>
      <c r="C44" s="75" t="s">
        <v>303</v>
      </c>
      <c r="D44" s="75" t="s">
        <v>286</v>
      </c>
      <c r="E44" s="102">
        <f>SUMIFS(Tab_MYS4a_Data!H:H,Tab_MYS4a_Data!$B:$B,'Table 4a'!$D$6,Tab_MYS4a_Data!$C:$C,'Table 4a'!$C$44,Tab_MYS4a_Data!$D:$D,'Table 4a'!$D$44,Tab_MYS4a_Data!$E:$E,'Table 4a'!$D$8)</f>
        <v>1</v>
      </c>
      <c r="F44" s="102">
        <f>SUMIFS(Tab_MYS4a_Data!I:I,Tab_MYS4a_Data!$B:$B,'Table 4a'!$D$6,Tab_MYS4a_Data!$C:$C,'Table 4a'!$C$44,Tab_MYS4a_Data!$D:$D,'Table 4a'!$D$44,Tab_MYS4a_Data!$E:$E,'Table 4a'!$D$8)</f>
        <v>0</v>
      </c>
      <c r="G44" s="102">
        <f>SUMIFS(Tab_MYS4a_Data!J:J,Tab_MYS4a_Data!$B:$B,'Table 4a'!$D$6,Tab_MYS4a_Data!$C:$C,'Table 4a'!$C$44,Tab_MYS4a_Data!$D:$D,'Table 4a'!$D$44,Tab_MYS4a_Data!$E:$E,'Table 4a'!$D$8)</f>
        <v>0</v>
      </c>
      <c r="H44" s="102">
        <f>SUMIFS(Tab_MYS4a_Data!K:K,Tab_MYS4a_Data!$B:$B,'Table 4a'!$D$6,Tab_MYS4a_Data!$C:$C,'Table 4a'!$C$44,Tab_MYS4a_Data!$D:$D,'Table 4a'!$D$44,Tab_MYS4a_Data!$E:$E,'Table 4a'!$D$8)</f>
        <v>0</v>
      </c>
      <c r="I44" s="102">
        <f>SUMIFS(Tab_MYS4a_Data!L:L,Tab_MYS4a_Data!$B:$B,'Table 4a'!$D$6,Tab_MYS4a_Data!$C:$C,'Table 4a'!$C$44,Tab_MYS4a_Data!$D:$D,'Table 4a'!$D$44,Tab_MYS4a_Data!$E:$E,'Table 4a'!$D$8)</f>
        <v>0</v>
      </c>
      <c r="J44" s="102">
        <f>SUMIFS(Tab_MYS4a_Data!M:M,Tab_MYS4a_Data!$B:$B,'Table 4a'!$D$6,Tab_MYS4a_Data!$C:$C,'Table 4a'!$C$44,Tab_MYS4a_Data!$D:$D,'Table 4a'!$D$44,Tab_MYS4a_Data!$E:$E,'Table 4a'!$D$8)</f>
        <v>0</v>
      </c>
      <c r="K44" s="102">
        <f>SUMIFS(Tab_MYS4a_Data!N:N,Tab_MYS4a_Data!$B:$B,'Table 4a'!$D$6,Tab_MYS4a_Data!$C:$C,'Table 4a'!$C$44,Tab_MYS4a_Data!$D:$D,'Table 4a'!$D$44,Tab_MYS4a_Data!$E:$E,'Table 4a'!$D$8)</f>
        <v>0</v>
      </c>
      <c r="L44" s="102">
        <f>SUMIFS(Tab_MYS4a_Data!O:O,Tab_MYS4a_Data!$B:$B,'Table 4a'!$D$6,Tab_MYS4a_Data!$C:$C,'Table 4a'!$C$44,Tab_MYS4a_Data!$D:$D,'Table 4a'!$D$44,Tab_MYS4a_Data!$E:$E,'Table 4a'!$D$8)</f>
        <v>0</v>
      </c>
      <c r="M44" s="103"/>
    </row>
    <row r="45" spans="1:13" s="154" customFormat="1" ht="16.5" customHeight="1">
      <c r="A45" s="105" t="s">
        <v>302</v>
      </c>
      <c r="B45" s="120" t="s">
        <v>287</v>
      </c>
      <c r="C45" s="106" t="s">
        <v>303</v>
      </c>
      <c r="D45" s="106" t="s">
        <v>213</v>
      </c>
      <c r="E45" s="107">
        <f>SUMIFS(Tab_MYS4a_Data!H:H,Tab_MYS4a_Data!$B:$B,'Table 4a'!$D$6,Tab_MYS4a_Data!$C:$C,'Table 4a'!$C$45,Tab_MYS4a_Data!$D:$D,'Table 4a'!$D$45,Tab_MYS4a_Data!$E:$E,'Table 4a'!$D$8)</f>
        <v>70</v>
      </c>
      <c r="F45" s="107">
        <f>SUMIFS(Tab_MYS4a_Data!I:I,Tab_MYS4a_Data!$B:$B,'Table 4a'!$D$6,Tab_MYS4a_Data!$C:$C,'Table 4a'!$C$45,Tab_MYS4a_Data!$D:$D,'Table 4a'!$D$45,Tab_MYS4a_Data!$E:$E,'Table 4a'!$D$8)</f>
        <v>82</v>
      </c>
      <c r="G45" s="107">
        <f>SUMIFS(Tab_MYS4a_Data!J:J,Tab_MYS4a_Data!$B:$B,'Table 4a'!$D$6,Tab_MYS4a_Data!$C:$C,'Table 4a'!$C$45,Tab_MYS4a_Data!$D:$D,'Table 4a'!$D$45,Tab_MYS4a_Data!$E:$E,'Table 4a'!$D$8)</f>
        <v>101</v>
      </c>
      <c r="H45" s="107">
        <f>SUMIFS(Tab_MYS4a_Data!K:K,Tab_MYS4a_Data!$B:$B,'Table 4a'!$D$6,Tab_MYS4a_Data!$C:$C,'Table 4a'!$C$45,Tab_MYS4a_Data!$D:$D,'Table 4a'!$D$45,Tab_MYS4a_Data!$E:$E,'Table 4a'!$D$8)</f>
        <v>117</v>
      </c>
      <c r="I45" s="107">
        <f>SUMIFS(Tab_MYS4a_Data!L:L,Tab_MYS4a_Data!$B:$B,'Table 4a'!$D$6,Tab_MYS4a_Data!$C:$C,'Table 4a'!$C$45,Tab_MYS4a_Data!$D:$D,'Table 4a'!$D$45,Tab_MYS4a_Data!$E:$E,'Table 4a'!$D$8)</f>
        <v>127</v>
      </c>
      <c r="J45" s="107">
        <f>SUMIFS(Tab_MYS4a_Data!M:M,Tab_MYS4a_Data!$B:$B,'Table 4a'!$D$6,Tab_MYS4a_Data!$C:$C,'Table 4a'!$C$45,Tab_MYS4a_Data!$D:$D,'Table 4a'!$D$45,Tab_MYS4a_Data!$E:$E,'Table 4a'!$D$8)</f>
        <v>155</v>
      </c>
      <c r="K45" s="107">
        <f>SUMIFS(Tab_MYS4a_Data!N:N,Tab_MYS4a_Data!$B:$B,'Table 4a'!$D$6,Tab_MYS4a_Data!$C:$C,'Table 4a'!$C$45,Tab_MYS4a_Data!$D:$D,'Table 4a'!$D$45,Tab_MYS4a_Data!$E:$E,'Table 4a'!$D$8)</f>
        <v>174</v>
      </c>
      <c r="L45" s="107">
        <f>SUMIFS(Tab_MYS4a_Data!O:O,Tab_MYS4a_Data!$B:$B,'Table 4a'!$D$6,Tab_MYS4a_Data!$C:$C,'Table 4a'!$C$45,Tab_MYS4a_Data!$D:$D,'Table 4a'!$D$45,Tab_MYS4a_Data!$E:$E,'Table 4a'!$D$8)</f>
        <v>176</v>
      </c>
      <c r="M45" s="108"/>
    </row>
    <row r="46" spans="1:13" ht="16.5" customHeight="1">
      <c r="A46" s="101" t="s">
        <v>304</v>
      </c>
      <c r="B46" s="111" t="s">
        <v>283</v>
      </c>
      <c r="C46" s="75" t="s">
        <v>305</v>
      </c>
      <c r="D46" s="75" t="s">
        <v>283</v>
      </c>
      <c r="E46" s="102">
        <f>SUMIFS(Tab_MYS4a_Data!H:H,Tab_MYS4a_Data!$B:$B,'Table 4a'!$D$6,Tab_MYS4a_Data!$C:$C,'Table 4a'!$C$46,Tab_MYS4a_Data!$D:$D,'Table 4a'!$D$46,Tab_MYS4a_Data!$E:$E,'Table 4a'!$D$8)</f>
        <v>7</v>
      </c>
      <c r="F46" s="102">
        <f>SUMIFS(Tab_MYS4a_Data!I:I,Tab_MYS4a_Data!$B:$B,'Table 4a'!$D$6,Tab_MYS4a_Data!$C:$C,'Table 4a'!$C$46,Tab_MYS4a_Data!$D:$D,'Table 4a'!$D$46,Tab_MYS4a_Data!$E:$E,'Table 4a'!$D$8)</f>
        <v>9</v>
      </c>
      <c r="G46" s="102">
        <f>SUMIFS(Tab_MYS4a_Data!J:J,Tab_MYS4a_Data!$B:$B,'Table 4a'!$D$6,Tab_MYS4a_Data!$C:$C,'Table 4a'!$C$46,Tab_MYS4a_Data!$D:$D,'Table 4a'!$D$46,Tab_MYS4a_Data!$E:$E,'Table 4a'!$D$8)</f>
        <v>12</v>
      </c>
      <c r="H46" s="102">
        <f>SUMIFS(Tab_MYS4a_Data!K:K,Tab_MYS4a_Data!$B:$B,'Table 4a'!$D$6,Tab_MYS4a_Data!$C:$C,'Table 4a'!$C$46,Tab_MYS4a_Data!$D:$D,'Table 4a'!$D$46,Tab_MYS4a_Data!$E:$E,'Table 4a'!$D$8)</f>
        <v>15</v>
      </c>
      <c r="I46" s="102">
        <f>SUMIFS(Tab_MYS4a_Data!L:L,Tab_MYS4a_Data!$B:$B,'Table 4a'!$D$6,Tab_MYS4a_Data!$C:$C,'Table 4a'!$C$46,Tab_MYS4a_Data!$D:$D,'Table 4a'!$D$46,Tab_MYS4a_Data!$E:$E,'Table 4a'!$D$8)</f>
        <v>18</v>
      </c>
      <c r="J46" s="102">
        <f>SUMIFS(Tab_MYS4a_Data!M:M,Tab_MYS4a_Data!$B:$B,'Table 4a'!$D$6,Tab_MYS4a_Data!$C:$C,'Table 4a'!$C$46,Tab_MYS4a_Data!$D:$D,'Table 4a'!$D$46,Tab_MYS4a_Data!$E:$E,'Table 4a'!$D$8)</f>
        <v>25</v>
      </c>
      <c r="K46" s="102">
        <f>SUMIFS(Tab_MYS4a_Data!N:N,Tab_MYS4a_Data!$B:$B,'Table 4a'!$D$6,Tab_MYS4a_Data!$C:$C,'Table 4a'!$C$46,Tab_MYS4a_Data!$D:$D,'Table 4a'!$D$46,Tab_MYS4a_Data!$E:$E,'Table 4a'!$D$8)</f>
        <v>31</v>
      </c>
      <c r="L46" s="102">
        <f>SUMIFS(Tab_MYS4a_Data!O:O,Tab_MYS4a_Data!$B:$B,'Table 4a'!$D$6,Tab_MYS4a_Data!$C:$C,'Table 4a'!$C$46,Tab_MYS4a_Data!$D:$D,'Table 4a'!$D$46,Tab_MYS4a_Data!$E:$E,'Table 4a'!$D$8)</f>
        <v>35</v>
      </c>
      <c r="M46" s="103"/>
    </row>
    <row r="47" spans="1:13" ht="16.5" customHeight="1">
      <c r="A47" s="101" t="s">
        <v>304</v>
      </c>
      <c r="B47" s="111" t="s">
        <v>285</v>
      </c>
      <c r="C47" s="75" t="s">
        <v>305</v>
      </c>
      <c r="D47" s="75" t="s">
        <v>285</v>
      </c>
      <c r="E47" s="102">
        <f>SUMIFS(Tab_MYS4a_Data!H:H,Tab_MYS4a_Data!$B:$B,'Table 4a'!$D$6,Tab_MYS4a_Data!$C:$C,'Table 4a'!$C$47,Tab_MYS4a_Data!$D:$D,'Table 4a'!$D$47,Tab_MYS4a_Data!$E:$E,'Table 4a'!$D$8)</f>
        <v>12</v>
      </c>
      <c r="F47" s="102">
        <f>SUMIFS(Tab_MYS4a_Data!I:I,Tab_MYS4a_Data!$B:$B,'Table 4a'!$D$6,Tab_MYS4a_Data!$C:$C,'Table 4a'!$C$47,Tab_MYS4a_Data!$D:$D,'Table 4a'!$D$47,Tab_MYS4a_Data!$E:$E,'Table 4a'!$D$8)</f>
        <v>14</v>
      </c>
      <c r="G47" s="102">
        <f>SUMIFS(Tab_MYS4a_Data!J:J,Tab_MYS4a_Data!$B:$B,'Table 4a'!$D$6,Tab_MYS4a_Data!$C:$C,'Table 4a'!$C$47,Tab_MYS4a_Data!$D:$D,'Table 4a'!$D$47,Tab_MYS4a_Data!$E:$E,'Table 4a'!$D$8)</f>
        <v>19</v>
      </c>
      <c r="H47" s="102">
        <f>SUMIFS(Tab_MYS4a_Data!K:K,Tab_MYS4a_Data!$B:$B,'Table 4a'!$D$6,Tab_MYS4a_Data!$C:$C,'Table 4a'!$C$47,Tab_MYS4a_Data!$D:$D,'Table 4a'!$D$47,Tab_MYS4a_Data!$E:$E,'Table 4a'!$D$8)</f>
        <v>22</v>
      </c>
      <c r="I47" s="102">
        <f>SUMIFS(Tab_MYS4a_Data!L:L,Tab_MYS4a_Data!$B:$B,'Table 4a'!$D$6,Tab_MYS4a_Data!$C:$C,'Table 4a'!$C$47,Tab_MYS4a_Data!$D:$D,'Table 4a'!$D$47,Tab_MYS4a_Data!$E:$E,'Table 4a'!$D$8)</f>
        <v>25</v>
      </c>
      <c r="J47" s="102">
        <f>SUMIFS(Tab_MYS4a_Data!M:M,Tab_MYS4a_Data!$B:$B,'Table 4a'!$D$6,Tab_MYS4a_Data!$C:$C,'Table 4a'!$C$47,Tab_MYS4a_Data!$D:$D,'Table 4a'!$D$47,Tab_MYS4a_Data!$E:$E,'Table 4a'!$D$8)</f>
        <v>35</v>
      </c>
      <c r="K47" s="102">
        <f>SUMIFS(Tab_MYS4a_Data!N:N,Tab_MYS4a_Data!$B:$B,'Table 4a'!$D$6,Tab_MYS4a_Data!$C:$C,'Table 4a'!$C$47,Tab_MYS4a_Data!$D:$D,'Table 4a'!$D$47,Tab_MYS4a_Data!$E:$E,'Table 4a'!$D$8)</f>
        <v>42</v>
      </c>
      <c r="L47" s="102">
        <f>SUMIFS(Tab_MYS4a_Data!O:O,Tab_MYS4a_Data!$B:$B,'Table 4a'!$D$6,Tab_MYS4a_Data!$C:$C,'Table 4a'!$C$47,Tab_MYS4a_Data!$D:$D,'Table 4a'!$D$47,Tab_MYS4a_Data!$E:$E,'Table 4a'!$D$8)</f>
        <v>44</v>
      </c>
      <c r="M47" s="103"/>
    </row>
    <row r="48" spans="1:13" ht="16.5" customHeight="1">
      <c r="A48" s="101" t="s">
        <v>304</v>
      </c>
      <c r="B48" s="119" t="s">
        <v>228</v>
      </c>
      <c r="C48" s="75" t="s">
        <v>305</v>
      </c>
      <c r="D48" s="75" t="s">
        <v>286</v>
      </c>
      <c r="E48" s="102">
        <f>SUMIFS(Tab_MYS4a_Data!H:H,Tab_MYS4a_Data!$B:$B,'Table 4a'!$D$6,Tab_MYS4a_Data!$C:$C,'Table 4a'!$C$48,Tab_MYS4a_Data!$D:$D,'Table 4a'!$D$48,Tab_MYS4a_Data!$E:$E,'Table 4a'!$D$8)</f>
        <v>0</v>
      </c>
      <c r="F48" s="102">
        <f>SUMIFS(Tab_MYS4a_Data!I:I,Tab_MYS4a_Data!$B:$B,'Table 4a'!$D$6,Tab_MYS4a_Data!$C:$C,'Table 4a'!$C$48,Tab_MYS4a_Data!$D:$D,'Table 4a'!$D$48,Tab_MYS4a_Data!$E:$E,'Table 4a'!$D$8)</f>
        <v>0</v>
      </c>
      <c r="G48" s="102">
        <f>SUMIFS(Tab_MYS4a_Data!J:J,Tab_MYS4a_Data!$B:$B,'Table 4a'!$D$6,Tab_MYS4a_Data!$C:$C,'Table 4a'!$C$48,Tab_MYS4a_Data!$D:$D,'Table 4a'!$D$48,Tab_MYS4a_Data!$E:$E,'Table 4a'!$D$8)</f>
        <v>0</v>
      </c>
      <c r="H48" s="102">
        <f>SUMIFS(Tab_MYS4a_Data!K:K,Tab_MYS4a_Data!$B:$B,'Table 4a'!$D$6,Tab_MYS4a_Data!$C:$C,'Table 4a'!$C$48,Tab_MYS4a_Data!$D:$D,'Table 4a'!$D$48,Tab_MYS4a_Data!$E:$E,'Table 4a'!$D$8)</f>
        <v>0</v>
      </c>
      <c r="I48" s="102">
        <f>SUMIFS(Tab_MYS4a_Data!L:L,Tab_MYS4a_Data!$B:$B,'Table 4a'!$D$6,Tab_MYS4a_Data!$C:$C,'Table 4a'!$C$48,Tab_MYS4a_Data!$D:$D,'Table 4a'!$D$48,Tab_MYS4a_Data!$E:$E,'Table 4a'!$D$8)</f>
        <v>0</v>
      </c>
      <c r="J48" s="102">
        <f>SUMIFS(Tab_MYS4a_Data!M:M,Tab_MYS4a_Data!$B:$B,'Table 4a'!$D$6,Tab_MYS4a_Data!$C:$C,'Table 4a'!$C$48,Tab_MYS4a_Data!$D:$D,'Table 4a'!$D$48,Tab_MYS4a_Data!$E:$E,'Table 4a'!$D$8)</f>
        <v>0</v>
      </c>
      <c r="K48" s="102">
        <f>SUMIFS(Tab_MYS4a_Data!N:N,Tab_MYS4a_Data!$B:$B,'Table 4a'!$D$6,Tab_MYS4a_Data!$C:$C,'Table 4a'!$C$48,Tab_MYS4a_Data!$D:$D,'Table 4a'!$D$48,Tab_MYS4a_Data!$E:$E,'Table 4a'!$D$8)</f>
        <v>0</v>
      </c>
      <c r="L48" s="102">
        <f>SUMIFS(Tab_MYS4a_Data!O:O,Tab_MYS4a_Data!$B:$B,'Table 4a'!$D$6,Tab_MYS4a_Data!$C:$C,'Table 4a'!$C$48,Tab_MYS4a_Data!$D:$D,'Table 4a'!$D$48,Tab_MYS4a_Data!$E:$E,'Table 4a'!$D$8)</f>
        <v>0</v>
      </c>
      <c r="M48" s="103"/>
    </row>
    <row r="49" spans="1:13" s="154" customFormat="1" ht="16.5" customHeight="1">
      <c r="A49" s="105" t="s">
        <v>304</v>
      </c>
      <c r="B49" s="120" t="s">
        <v>287</v>
      </c>
      <c r="C49" s="106" t="s">
        <v>305</v>
      </c>
      <c r="D49" s="106" t="s">
        <v>213</v>
      </c>
      <c r="E49" s="107">
        <f>SUMIFS(Tab_MYS4a_Data!H:H,Tab_MYS4a_Data!$B:$B,'Table 4a'!$D$6,Tab_MYS4a_Data!$C:$C,'Table 4a'!$C$49,Tab_MYS4a_Data!$D:$D,'Table 4a'!$D$49,Tab_MYS4a_Data!$E:$E,'Table 4a'!$D$8)</f>
        <v>19</v>
      </c>
      <c r="F49" s="107">
        <f>SUMIFS(Tab_MYS4a_Data!I:I,Tab_MYS4a_Data!$B:$B,'Table 4a'!$D$6,Tab_MYS4a_Data!$C:$C,'Table 4a'!$C$49,Tab_MYS4a_Data!$D:$D,'Table 4a'!$D$49,Tab_MYS4a_Data!$E:$E,'Table 4a'!$D$8)</f>
        <v>24</v>
      </c>
      <c r="G49" s="107">
        <f>SUMIFS(Tab_MYS4a_Data!J:J,Tab_MYS4a_Data!$B:$B,'Table 4a'!$D$6,Tab_MYS4a_Data!$C:$C,'Table 4a'!$C$49,Tab_MYS4a_Data!$D:$D,'Table 4a'!$D$49,Tab_MYS4a_Data!$E:$E,'Table 4a'!$D$8)</f>
        <v>30</v>
      </c>
      <c r="H49" s="107">
        <f>SUMIFS(Tab_MYS4a_Data!K:K,Tab_MYS4a_Data!$B:$B,'Table 4a'!$D$6,Tab_MYS4a_Data!$C:$C,'Table 4a'!$C$49,Tab_MYS4a_Data!$D:$D,'Table 4a'!$D$49,Tab_MYS4a_Data!$E:$E,'Table 4a'!$D$8)</f>
        <v>36</v>
      </c>
      <c r="I49" s="107">
        <f>SUMIFS(Tab_MYS4a_Data!L:L,Tab_MYS4a_Data!$B:$B,'Table 4a'!$D$6,Tab_MYS4a_Data!$C:$C,'Table 4a'!$C$49,Tab_MYS4a_Data!$D:$D,'Table 4a'!$D$49,Tab_MYS4a_Data!$E:$E,'Table 4a'!$D$8)</f>
        <v>43</v>
      </c>
      <c r="J49" s="107">
        <f>SUMIFS(Tab_MYS4a_Data!M:M,Tab_MYS4a_Data!$B:$B,'Table 4a'!$D$6,Tab_MYS4a_Data!$C:$C,'Table 4a'!$C$49,Tab_MYS4a_Data!$D:$D,'Table 4a'!$D$49,Tab_MYS4a_Data!$E:$E,'Table 4a'!$D$8)</f>
        <v>59</v>
      </c>
      <c r="K49" s="107">
        <f>SUMIFS(Tab_MYS4a_Data!N:N,Tab_MYS4a_Data!$B:$B,'Table 4a'!$D$6,Tab_MYS4a_Data!$C:$C,'Table 4a'!$C$49,Tab_MYS4a_Data!$D:$D,'Table 4a'!$D$49,Tab_MYS4a_Data!$E:$E,'Table 4a'!$D$8)</f>
        <v>72</v>
      </c>
      <c r="L49" s="107">
        <f>SUMIFS(Tab_MYS4a_Data!O:O,Tab_MYS4a_Data!$B:$B,'Table 4a'!$D$6,Tab_MYS4a_Data!$C:$C,'Table 4a'!$C$49,Tab_MYS4a_Data!$D:$D,'Table 4a'!$D$49,Tab_MYS4a_Data!$E:$E,'Table 4a'!$D$8)</f>
        <v>79</v>
      </c>
      <c r="M49" s="108"/>
    </row>
    <row r="50" spans="1:13" ht="16.5" customHeight="1">
      <c r="A50" s="101" t="s">
        <v>306</v>
      </c>
      <c r="B50" s="111" t="s">
        <v>283</v>
      </c>
      <c r="C50" s="75" t="s">
        <v>307</v>
      </c>
      <c r="D50" s="75" t="s">
        <v>283</v>
      </c>
      <c r="E50" s="102">
        <f>SUMIFS(Tab_MYS4a_Data!H:H,Tab_MYS4a_Data!$B:$B,'Table 4a'!$D$6,Tab_MYS4a_Data!$C:$C,'Table 4a'!$C$50,Tab_MYS4a_Data!$D:$D,'Table 4a'!$D$50,Tab_MYS4a_Data!$E:$E,'Table 4a'!$D$8)</f>
        <v>0</v>
      </c>
      <c r="F50" s="102">
        <f>SUMIFS(Tab_MYS4a_Data!I:I,Tab_MYS4a_Data!$B:$B,'Table 4a'!$D$6,Tab_MYS4a_Data!$C:$C,'Table 4a'!$C$50,Tab_MYS4a_Data!$D:$D,'Table 4a'!$D$50,Tab_MYS4a_Data!$E:$E,'Table 4a'!$D$8)</f>
        <v>0</v>
      </c>
      <c r="G50" s="102">
        <f>SUMIFS(Tab_MYS4a_Data!J:J,Tab_MYS4a_Data!$B:$B,'Table 4a'!$D$6,Tab_MYS4a_Data!$C:$C,'Table 4a'!$C$50,Tab_MYS4a_Data!$D:$D,'Table 4a'!$D$50,Tab_MYS4a_Data!$E:$E,'Table 4a'!$D$8)</f>
        <v>0</v>
      </c>
      <c r="H50" s="102">
        <f>SUMIFS(Tab_MYS4a_Data!K:K,Tab_MYS4a_Data!$B:$B,'Table 4a'!$D$6,Tab_MYS4a_Data!$C:$C,'Table 4a'!$C$50,Tab_MYS4a_Data!$D:$D,'Table 4a'!$D$50,Tab_MYS4a_Data!$E:$E,'Table 4a'!$D$8)</f>
        <v>1</v>
      </c>
      <c r="I50" s="102">
        <f>SUMIFS(Tab_MYS4a_Data!L:L,Tab_MYS4a_Data!$B:$B,'Table 4a'!$D$6,Tab_MYS4a_Data!$C:$C,'Table 4a'!$C$50,Tab_MYS4a_Data!$D:$D,'Table 4a'!$D$50,Tab_MYS4a_Data!$E:$E,'Table 4a'!$D$8)</f>
        <v>1</v>
      </c>
      <c r="J50" s="102">
        <f>SUMIFS(Tab_MYS4a_Data!M:M,Tab_MYS4a_Data!$B:$B,'Table 4a'!$D$6,Tab_MYS4a_Data!$C:$C,'Table 4a'!$C$50,Tab_MYS4a_Data!$D:$D,'Table 4a'!$D$50,Tab_MYS4a_Data!$E:$E,'Table 4a'!$D$8)</f>
        <v>1</v>
      </c>
      <c r="K50" s="102">
        <f>SUMIFS(Tab_MYS4a_Data!N:N,Tab_MYS4a_Data!$B:$B,'Table 4a'!$D$6,Tab_MYS4a_Data!$C:$C,'Table 4a'!$C$50,Tab_MYS4a_Data!$D:$D,'Table 4a'!$D$50,Tab_MYS4a_Data!$E:$E,'Table 4a'!$D$8)</f>
        <v>1</v>
      </c>
      <c r="L50" s="102">
        <f>SUMIFS(Tab_MYS4a_Data!O:O,Tab_MYS4a_Data!$B:$B,'Table 4a'!$D$6,Tab_MYS4a_Data!$C:$C,'Table 4a'!$C$50,Tab_MYS4a_Data!$D:$D,'Table 4a'!$D$50,Tab_MYS4a_Data!$E:$E,'Table 4a'!$D$8)</f>
        <v>1</v>
      </c>
      <c r="M50" s="103"/>
    </row>
    <row r="51" spans="1:13" ht="16.5" customHeight="1">
      <c r="A51" s="101" t="s">
        <v>306</v>
      </c>
      <c r="B51" s="111" t="s">
        <v>285</v>
      </c>
      <c r="C51" s="75" t="s">
        <v>307</v>
      </c>
      <c r="D51" s="75" t="s">
        <v>285</v>
      </c>
      <c r="E51" s="102">
        <f>SUMIFS(Tab_MYS4a_Data!H:H,Tab_MYS4a_Data!$B:$B,'Table 4a'!$D$6,Tab_MYS4a_Data!$C:$C,'Table 4a'!$C$51,Tab_MYS4a_Data!$D:$D,'Table 4a'!$D$51,Tab_MYS4a_Data!$E:$E,'Table 4a'!$D$8)</f>
        <v>1</v>
      </c>
      <c r="F51" s="102">
        <f>SUMIFS(Tab_MYS4a_Data!I:I,Tab_MYS4a_Data!$B:$B,'Table 4a'!$D$6,Tab_MYS4a_Data!$C:$C,'Table 4a'!$C$51,Tab_MYS4a_Data!$D:$D,'Table 4a'!$D$51,Tab_MYS4a_Data!$E:$E,'Table 4a'!$D$8)</f>
        <v>1</v>
      </c>
      <c r="G51" s="102">
        <f>SUMIFS(Tab_MYS4a_Data!J:J,Tab_MYS4a_Data!$B:$B,'Table 4a'!$D$6,Tab_MYS4a_Data!$C:$C,'Table 4a'!$C$51,Tab_MYS4a_Data!$D:$D,'Table 4a'!$D$51,Tab_MYS4a_Data!$E:$E,'Table 4a'!$D$8)</f>
        <v>1</v>
      </c>
      <c r="H51" s="102">
        <f>SUMIFS(Tab_MYS4a_Data!K:K,Tab_MYS4a_Data!$B:$B,'Table 4a'!$D$6,Tab_MYS4a_Data!$C:$C,'Table 4a'!$C$51,Tab_MYS4a_Data!$D:$D,'Table 4a'!$D$51,Tab_MYS4a_Data!$E:$E,'Table 4a'!$D$8)</f>
        <v>1</v>
      </c>
      <c r="I51" s="102">
        <f>SUMIFS(Tab_MYS4a_Data!L:L,Tab_MYS4a_Data!$B:$B,'Table 4a'!$D$6,Tab_MYS4a_Data!$C:$C,'Table 4a'!$C$51,Tab_MYS4a_Data!$D:$D,'Table 4a'!$D$51,Tab_MYS4a_Data!$E:$E,'Table 4a'!$D$8)</f>
        <v>1</v>
      </c>
      <c r="J51" s="102">
        <f>SUMIFS(Tab_MYS4a_Data!M:M,Tab_MYS4a_Data!$B:$B,'Table 4a'!$D$6,Tab_MYS4a_Data!$C:$C,'Table 4a'!$C$51,Tab_MYS4a_Data!$D:$D,'Table 4a'!$D$51,Tab_MYS4a_Data!$E:$E,'Table 4a'!$D$8)</f>
        <v>2</v>
      </c>
      <c r="K51" s="102">
        <f>SUMIFS(Tab_MYS4a_Data!N:N,Tab_MYS4a_Data!$B:$B,'Table 4a'!$D$6,Tab_MYS4a_Data!$C:$C,'Table 4a'!$C$51,Tab_MYS4a_Data!$D:$D,'Table 4a'!$D$51,Tab_MYS4a_Data!$E:$E,'Table 4a'!$D$8)</f>
        <v>2</v>
      </c>
      <c r="L51" s="102">
        <f>SUMIFS(Tab_MYS4a_Data!O:O,Tab_MYS4a_Data!$B:$B,'Table 4a'!$D$6,Tab_MYS4a_Data!$C:$C,'Table 4a'!$C$51,Tab_MYS4a_Data!$D:$D,'Table 4a'!$D$51,Tab_MYS4a_Data!$E:$E,'Table 4a'!$D$8)</f>
        <v>2</v>
      </c>
      <c r="M51" s="103"/>
    </row>
    <row r="52" spans="1:13" ht="16.5" customHeight="1">
      <c r="A52" s="101" t="s">
        <v>306</v>
      </c>
      <c r="B52" s="119" t="s">
        <v>228</v>
      </c>
      <c r="C52" s="75" t="s">
        <v>307</v>
      </c>
      <c r="D52" s="75" t="s">
        <v>286</v>
      </c>
      <c r="E52" s="102">
        <f>SUMIFS(Tab_MYS4a_Data!H:H,Tab_MYS4a_Data!$B:$B,'Table 4a'!$D$6,Tab_MYS4a_Data!$C:$C,'Table 4a'!$C$52,Tab_MYS4a_Data!$D:$D,'Table 4a'!$D$52,Tab_MYS4a_Data!$E:$E,'Table 4a'!$D$8)</f>
        <v>0</v>
      </c>
      <c r="F52" s="102">
        <f>SUMIFS(Tab_MYS4a_Data!I:I,Tab_MYS4a_Data!$B:$B,'Table 4a'!$D$6,Tab_MYS4a_Data!$C:$C,'Table 4a'!$C$52,Tab_MYS4a_Data!$D:$D,'Table 4a'!$D$52,Tab_MYS4a_Data!$E:$E,'Table 4a'!$D$8)</f>
        <v>0</v>
      </c>
      <c r="G52" s="102">
        <f>SUMIFS(Tab_MYS4a_Data!J:J,Tab_MYS4a_Data!$B:$B,'Table 4a'!$D$6,Tab_MYS4a_Data!$C:$C,'Table 4a'!$C$52,Tab_MYS4a_Data!$D:$D,'Table 4a'!$D$52,Tab_MYS4a_Data!$E:$E,'Table 4a'!$D$8)</f>
        <v>0</v>
      </c>
      <c r="H52" s="102">
        <f>SUMIFS(Tab_MYS4a_Data!K:K,Tab_MYS4a_Data!$B:$B,'Table 4a'!$D$6,Tab_MYS4a_Data!$C:$C,'Table 4a'!$C$52,Tab_MYS4a_Data!$D:$D,'Table 4a'!$D$52,Tab_MYS4a_Data!$E:$E,'Table 4a'!$D$8)</f>
        <v>0</v>
      </c>
      <c r="I52" s="102">
        <f>SUMIFS(Tab_MYS4a_Data!L:L,Tab_MYS4a_Data!$B:$B,'Table 4a'!$D$6,Tab_MYS4a_Data!$C:$C,'Table 4a'!$C$52,Tab_MYS4a_Data!$D:$D,'Table 4a'!$D$52,Tab_MYS4a_Data!$E:$E,'Table 4a'!$D$8)</f>
        <v>0</v>
      </c>
      <c r="J52" s="102">
        <f>SUMIFS(Tab_MYS4a_Data!M:M,Tab_MYS4a_Data!$B:$B,'Table 4a'!$D$6,Tab_MYS4a_Data!$C:$C,'Table 4a'!$C$52,Tab_MYS4a_Data!$D:$D,'Table 4a'!$D$52,Tab_MYS4a_Data!$E:$E,'Table 4a'!$D$8)</f>
        <v>0</v>
      </c>
      <c r="K52" s="102">
        <f>SUMIFS(Tab_MYS4a_Data!N:N,Tab_MYS4a_Data!$B:$B,'Table 4a'!$D$6,Tab_MYS4a_Data!$C:$C,'Table 4a'!$C$52,Tab_MYS4a_Data!$D:$D,'Table 4a'!$D$52,Tab_MYS4a_Data!$E:$E,'Table 4a'!$D$8)</f>
        <v>0</v>
      </c>
      <c r="L52" s="102">
        <f>SUMIFS(Tab_MYS4a_Data!O:O,Tab_MYS4a_Data!$B:$B,'Table 4a'!$D$6,Tab_MYS4a_Data!$C:$C,'Table 4a'!$C$52,Tab_MYS4a_Data!$D:$D,'Table 4a'!$D$52,Tab_MYS4a_Data!$E:$E,'Table 4a'!$D$8)</f>
        <v>0</v>
      </c>
      <c r="M52" s="103"/>
    </row>
    <row r="53" spans="1:13" s="154" customFormat="1" ht="16.5" customHeight="1">
      <c r="A53" s="105" t="s">
        <v>306</v>
      </c>
      <c r="B53" s="120" t="s">
        <v>287</v>
      </c>
      <c r="C53" s="106" t="s">
        <v>307</v>
      </c>
      <c r="D53" s="106" t="s">
        <v>213</v>
      </c>
      <c r="E53" s="107">
        <f>SUMIFS(Tab_MYS4a_Data!H:H,Tab_MYS4a_Data!$B:$B,'Table 4a'!$D$6,Tab_MYS4a_Data!$C:$C,'Table 4a'!$C$53,Tab_MYS4a_Data!$D:$D,'Table 4a'!$D$53,Tab_MYS4a_Data!$E:$E,'Table 4a'!$D$8)</f>
        <v>1</v>
      </c>
      <c r="F53" s="107">
        <f>SUMIFS(Tab_MYS4a_Data!I:I,Tab_MYS4a_Data!$B:$B,'Table 4a'!$D$6,Tab_MYS4a_Data!$C:$C,'Table 4a'!$C$53,Tab_MYS4a_Data!$D:$D,'Table 4a'!$D$53,Tab_MYS4a_Data!$E:$E,'Table 4a'!$D$8)</f>
        <v>1</v>
      </c>
      <c r="G53" s="107">
        <f>SUMIFS(Tab_MYS4a_Data!J:J,Tab_MYS4a_Data!$B:$B,'Table 4a'!$D$6,Tab_MYS4a_Data!$C:$C,'Table 4a'!$C$53,Tab_MYS4a_Data!$D:$D,'Table 4a'!$D$53,Tab_MYS4a_Data!$E:$E,'Table 4a'!$D$8)</f>
        <v>1</v>
      </c>
      <c r="H53" s="107">
        <f>SUMIFS(Tab_MYS4a_Data!K:K,Tab_MYS4a_Data!$B:$B,'Table 4a'!$D$6,Tab_MYS4a_Data!$C:$C,'Table 4a'!$C$53,Tab_MYS4a_Data!$D:$D,'Table 4a'!$D$53,Tab_MYS4a_Data!$E:$E,'Table 4a'!$D$8)</f>
        <v>2</v>
      </c>
      <c r="I53" s="107">
        <f>SUMIFS(Tab_MYS4a_Data!L:L,Tab_MYS4a_Data!$B:$B,'Table 4a'!$D$6,Tab_MYS4a_Data!$C:$C,'Table 4a'!$C$53,Tab_MYS4a_Data!$D:$D,'Table 4a'!$D$53,Tab_MYS4a_Data!$E:$E,'Table 4a'!$D$8)</f>
        <v>2</v>
      </c>
      <c r="J53" s="107">
        <f>SUMIFS(Tab_MYS4a_Data!M:M,Tab_MYS4a_Data!$B:$B,'Table 4a'!$D$6,Tab_MYS4a_Data!$C:$C,'Table 4a'!$C$53,Tab_MYS4a_Data!$D:$D,'Table 4a'!$D$53,Tab_MYS4a_Data!$E:$E,'Table 4a'!$D$8)</f>
        <v>3</v>
      </c>
      <c r="K53" s="107">
        <f>SUMIFS(Tab_MYS4a_Data!N:N,Tab_MYS4a_Data!$B:$B,'Table 4a'!$D$6,Tab_MYS4a_Data!$C:$C,'Table 4a'!$C$53,Tab_MYS4a_Data!$D:$D,'Table 4a'!$D$53,Tab_MYS4a_Data!$E:$E,'Table 4a'!$D$8)</f>
        <v>3</v>
      </c>
      <c r="L53" s="107">
        <f>SUMIFS(Tab_MYS4a_Data!O:O,Tab_MYS4a_Data!$B:$B,'Table 4a'!$D$6,Tab_MYS4a_Data!$C:$C,'Table 4a'!$C$53,Tab_MYS4a_Data!$D:$D,'Table 4a'!$D$53,Tab_MYS4a_Data!$E:$E,'Table 4a'!$D$8)</f>
        <v>4</v>
      </c>
      <c r="M53" s="108"/>
    </row>
    <row r="54" spans="1:13" ht="16.5" customHeight="1">
      <c r="A54" s="101" t="s">
        <v>308</v>
      </c>
      <c r="B54" s="111" t="s">
        <v>283</v>
      </c>
      <c r="C54" s="75" t="s">
        <v>309</v>
      </c>
      <c r="D54" s="75" t="s">
        <v>283</v>
      </c>
      <c r="E54" s="102">
        <f>SUMIFS(Tab_MYS4a_Data!H:H,Tab_MYS4a_Data!$B:$B,'Table 4a'!$D$6,Tab_MYS4a_Data!$C:$C,'Table 4a'!$C$54,Tab_MYS4a_Data!$D:$D,'Table 4a'!$D$54,Tab_MYS4a_Data!$E:$E,'Table 4a'!$D$8)</f>
        <v>2</v>
      </c>
      <c r="F54" s="102">
        <f>SUMIFS(Tab_MYS4a_Data!I:I,Tab_MYS4a_Data!$B:$B,'Table 4a'!$D$6,Tab_MYS4a_Data!$C:$C,'Table 4a'!$C$54,Tab_MYS4a_Data!$D:$D,'Table 4a'!$D$54,Tab_MYS4a_Data!$E:$E,'Table 4a'!$D$8)</f>
        <v>1</v>
      </c>
      <c r="G54" s="102">
        <f>SUMIFS(Tab_MYS4a_Data!J:J,Tab_MYS4a_Data!$B:$B,'Table 4a'!$D$6,Tab_MYS4a_Data!$C:$C,'Table 4a'!$C$54,Tab_MYS4a_Data!$D:$D,'Table 4a'!$D$54,Tab_MYS4a_Data!$E:$E,'Table 4a'!$D$8)</f>
        <v>1</v>
      </c>
      <c r="H54" s="102">
        <f>SUMIFS(Tab_MYS4a_Data!K:K,Tab_MYS4a_Data!$B:$B,'Table 4a'!$D$6,Tab_MYS4a_Data!$C:$C,'Table 4a'!$C$54,Tab_MYS4a_Data!$D:$D,'Table 4a'!$D$54,Tab_MYS4a_Data!$E:$E,'Table 4a'!$D$8)</f>
        <v>1</v>
      </c>
      <c r="I54" s="102">
        <f>SUMIFS(Tab_MYS4a_Data!L:L,Tab_MYS4a_Data!$B:$B,'Table 4a'!$D$6,Tab_MYS4a_Data!$C:$C,'Table 4a'!$C$54,Tab_MYS4a_Data!$D:$D,'Table 4a'!$D$54,Tab_MYS4a_Data!$E:$E,'Table 4a'!$D$8)</f>
        <v>0</v>
      </c>
      <c r="J54" s="102">
        <f>SUMIFS(Tab_MYS4a_Data!M:M,Tab_MYS4a_Data!$B:$B,'Table 4a'!$D$6,Tab_MYS4a_Data!$C:$C,'Table 4a'!$C$54,Tab_MYS4a_Data!$D:$D,'Table 4a'!$D$54,Tab_MYS4a_Data!$E:$E,'Table 4a'!$D$8)</f>
        <v>0</v>
      </c>
      <c r="K54" s="102">
        <f>SUMIFS(Tab_MYS4a_Data!N:N,Tab_MYS4a_Data!$B:$B,'Table 4a'!$D$6,Tab_MYS4a_Data!$C:$C,'Table 4a'!$C$54,Tab_MYS4a_Data!$D:$D,'Table 4a'!$D$54,Tab_MYS4a_Data!$E:$E,'Table 4a'!$D$8)</f>
        <v>0</v>
      </c>
      <c r="L54" s="102">
        <f>SUMIFS(Tab_MYS4a_Data!O:O,Tab_MYS4a_Data!$B:$B,'Table 4a'!$D$6,Tab_MYS4a_Data!$C:$C,'Table 4a'!$C$54,Tab_MYS4a_Data!$D:$D,'Table 4a'!$D$54,Tab_MYS4a_Data!$E:$E,'Table 4a'!$D$8)</f>
        <v>0</v>
      </c>
      <c r="M54" s="103"/>
    </row>
    <row r="55" spans="1:13" ht="16.5" customHeight="1">
      <c r="A55" s="101" t="s">
        <v>308</v>
      </c>
      <c r="B55" s="111" t="s">
        <v>285</v>
      </c>
      <c r="C55" s="75" t="s">
        <v>309</v>
      </c>
      <c r="D55" s="75" t="s">
        <v>285</v>
      </c>
      <c r="E55" s="102">
        <f>SUMIFS(Tab_MYS4a_Data!H:H,Tab_MYS4a_Data!$B:$B,'Table 4a'!$D$6,Tab_MYS4a_Data!$C:$C,'Table 4a'!$C$55,Tab_MYS4a_Data!$D:$D,'Table 4a'!$D$55,Tab_MYS4a_Data!$E:$E,'Table 4a'!$D$8)</f>
        <v>4</v>
      </c>
      <c r="F55" s="102">
        <f>SUMIFS(Tab_MYS4a_Data!I:I,Tab_MYS4a_Data!$B:$B,'Table 4a'!$D$6,Tab_MYS4a_Data!$C:$C,'Table 4a'!$C$55,Tab_MYS4a_Data!$D:$D,'Table 4a'!$D$55,Tab_MYS4a_Data!$E:$E,'Table 4a'!$D$8)</f>
        <v>2</v>
      </c>
      <c r="G55" s="102">
        <f>SUMIFS(Tab_MYS4a_Data!J:J,Tab_MYS4a_Data!$B:$B,'Table 4a'!$D$6,Tab_MYS4a_Data!$C:$C,'Table 4a'!$C$55,Tab_MYS4a_Data!$D:$D,'Table 4a'!$D$55,Tab_MYS4a_Data!$E:$E,'Table 4a'!$D$8)</f>
        <v>2</v>
      </c>
      <c r="H55" s="102">
        <f>SUMIFS(Tab_MYS4a_Data!K:K,Tab_MYS4a_Data!$B:$B,'Table 4a'!$D$6,Tab_MYS4a_Data!$C:$C,'Table 4a'!$C$55,Tab_MYS4a_Data!$D:$D,'Table 4a'!$D$55,Tab_MYS4a_Data!$E:$E,'Table 4a'!$D$8)</f>
        <v>1</v>
      </c>
      <c r="I55" s="102">
        <f>SUMIFS(Tab_MYS4a_Data!L:L,Tab_MYS4a_Data!$B:$B,'Table 4a'!$D$6,Tab_MYS4a_Data!$C:$C,'Table 4a'!$C$55,Tab_MYS4a_Data!$D:$D,'Table 4a'!$D$55,Tab_MYS4a_Data!$E:$E,'Table 4a'!$D$8)</f>
        <v>1</v>
      </c>
      <c r="J55" s="102">
        <f>SUMIFS(Tab_MYS4a_Data!M:M,Tab_MYS4a_Data!$B:$B,'Table 4a'!$D$6,Tab_MYS4a_Data!$C:$C,'Table 4a'!$C$55,Tab_MYS4a_Data!$D:$D,'Table 4a'!$D$55,Tab_MYS4a_Data!$E:$E,'Table 4a'!$D$8)</f>
        <v>1</v>
      </c>
      <c r="K55" s="102">
        <f>SUMIFS(Tab_MYS4a_Data!N:N,Tab_MYS4a_Data!$B:$B,'Table 4a'!$D$6,Tab_MYS4a_Data!$C:$C,'Table 4a'!$C$55,Tab_MYS4a_Data!$D:$D,'Table 4a'!$D$55,Tab_MYS4a_Data!$E:$E,'Table 4a'!$D$8)</f>
        <v>0</v>
      </c>
      <c r="L55" s="102">
        <f>SUMIFS(Tab_MYS4a_Data!O:O,Tab_MYS4a_Data!$B:$B,'Table 4a'!$D$6,Tab_MYS4a_Data!$C:$C,'Table 4a'!$C$55,Tab_MYS4a_Data!$D:$D,'Table 4a'!$D$55,Tab_MYS4a_Data!$E:$E,'Table 4a'!$D$8)</f>
        <v>1</v>
      </c>
      <c r="M55" s="103"/>
    </row>
    <row r="56" spans="1:13" ht="16.5" customHeight="1">
      <c r="A56" s="101" t="s">
        <v>308</v>
      </c>
      <c r="B56" s="119" t="s">
        <v>228</v>
      </c>
      <c r="C56" s="75" t="s">
        <v>309</v>
      </c>
      <c r="D56" s="75" t="s">
        <v>286</v>
      </c>
      <c r="E56" s="102">
        <f>SUMIFS(Tab_MYS4a_Data!H:H,Tab_MYS4a_Data!$B:$B,'Table 4a'!$D$6,Tab_MYS4a_Data!$C:$C,'Table 4a'!$C$56,Tab_MYS4a_Data!$D:$D,'Table 4a'!$D$56,Tab_MYS4a_Data!$E:$E,'Table 4a'!$D$8)</f>
        <v>0</v>
      </c>
      <c r="F56" s="102">
        <f>SUMIFS(Tab_MYS4a_Data!I:I,Tab_MYS4a_Data!$B:$B,'Table 4a'!$D$6,Tab_MYS4a_Data!$C:$C,'Table 4a'!$C$56,Tab_MYS4a_Data!$D:$D,'Table 4a'!$D$56,Tab_MYS4a_Data!$E:$E,'Table 4a'!$D$8)</f>
        <v>1</v>
      </c>
      <c r="G56" s="102">
        <f>SUMIFS(Tab_MYS4a_Data!J:J,Tab_MYS4a_Data!$B:$B,'Table 4a'!$D$6,Tab_MYS4a_Data!$C:$C,'Table 4a'!$C$56,Tab_MYS4a_Data!$D:$D,'Table 4a'!$D$56,Tab_MYS4a_Data!$E:$E,'Table 4a'!$D$8)</f>
        <v>0</v>
      </c>
      <c r="H56" s="102">
        <f>SUMIFS(Tab_MYS4a_Data!K:K,Tab_MYS4a_Data!$B:$B,'Table 4a'!$D$6,Tab_MYS4a_Data!$C:$C,'Table 4a'!$C$56,Tab_MYS4a_Data!$D:$D,'Table 4a'!$D$56,Tab_MYS4a_Data!$E:$E,'Table 4a'!$D$8)</f>
        <v>0</v>
      </c>
      <c r="I56" s="102">
        <f>SUMIFS(Tab_MYS4a_Data!L:L,Tab_MYS4a_Data!$B:$B,'Table 4a'!$D$6,Tab_MYS4a_Data!$C:$C,'Table 4a'!$C$56,Tab_MYS4a_Data!$D:$D,'Table 4a'!$D$56,Tab_MYS4a_Data!$E:$E,'Table 4a'!$D$8)</f>
        <v>0</v>
      </c>
      <c r="J56" s="102">
        <f>SUMIFS(Tab_MYS4a_Data!M:M,Tab_MYS4a_Data!$B:$B,'Table 4a'!$D$6,Tab_MYS4a_Data!$C:$C,'Table 4a'!$C$56,Tab_MYS4a_Data!$D:$D,'Table 4a'!$D$56,Tab_MYS4a_Data!$E:$E,'Table 4a'!$D$8)</f>
        <v>0</v>
      </c>
      <c r="K56" s="102">
        <f>SUMIFS(Tab_MYS4a_Data!N:N,Tab_MYS4a_Data!$B:$B,'Table 4a'!$D$6,Tab_MYS4a_Data!$C:$C,'Table 4a'!$C$56,Tab_MYS4a_Data!$D:$D,'Table 4a'!$D$56,Tab_MYS4a_Data!$E:$E,'Table 4a'!$D$8)</f>
        <v>0</v>
      </c>
      <c r="L56" s="102">
        <f>SUMIFS(Tab_MYS4a_Data!O:O,Tab_MYS4a_Data!$B:$B,'Table 4a'!$D$6,Tab_MYS4a_Data!$C:$C,'Table 4a'!$C$56,Tab_MYS4a_Data!$D:$D,'Table 4a'!$D$56,Tab_MYS4a_Data!$E:$E,'Table 4a'!$D$8)</f>
        <v>0</v>
      </c>
      <c r="M56" s="103"/>
    </row>
    <row r="57" spans="1:13" s="154" customFormat="1" ht="16.5" customHeight="1">
      <c r="A57" s="105" t="s">
        <v>308</v>
      </c>
      <c r="B57" s="120" t="s">
        <v>287</v>
      </c>
      <c r="C57" s="106" t="s">
        <v>309</v>
      </c>
      <c r="D57" s="106" t="s">
        <v>213</v>
      </c>
      <c r="E57" s="107">
        <f>SUMIFS(Tab_MYS4a_Data!H:H,Tab_MYS4a_Data!$B:$B,'Table 4a'!$D$6,Tab_MYS4a_Data!$C:$C,'Table 4a'!$C$57,Tab_MYS4a_Data!$D:$D,'Table 4a'!$D$57,Tab_MYS4a_Data!$E:$E,'Table 4a'!$D$8)</f>
        <v>6</v>
      </c>
      <c r="F57" s="107">
        <f>SUMIFS(Tab_MYS4a_Data!I:I,Tab_MYS4a_Data!$B:$B,'Table 4a'!$D$6,Tab_MYS4a_Data!$C:$C,'Table 4a'!$C$57,Tab_MYS4a_Data!$D:$D,'Table 4a'!$D$57,Tab_MYS4a_Data!$E:$E,'Table 4a'!$D$8)</f>
        <v>4</v>
      </c>
      <c r="G57" s="107">
        <f>SUMIFS(Tab_MYS4a_Data!J:J,Tab_MYS4a_Data!$B:$B,'Table 4a'!$D$6,Tab_MYS4a_Data!$C:$C,'Table 4a'!$C$57,Tab_MYS4a_Data!$D:$D,'Table 4a'!$D$57,Tab_MYS4a_Data!$E:$E,'Table 4a'!$D$8)</f>
        <v>3</v>
      </c>
      <c r="H57" s="107">
        <f>SUMIFS(Tab_MYS4a_Data!K:K,Tab_MYS4a_Data!$B:$B,'Table 4a'!$D$6,Tab_MYS4a_Data!$C:$C,'Table 4a'!$C$57,Tab_MYS4a_Data!$D:$D,'Table 4a'!$D$57,Tab_MYS4a_Data!$E:$E,'Table 4a'!$D$8)</f>
        <v>2</v>
      </c>
      <c r="I57" s="107">
        <f>SUMIFS(Tab_MYS4a_Data!L:L,Tab_MYS4a_Data!$B:$B,'Table 4a'!$D$6,Tab_MYS4a_Data!$C:$C,'Table 4a'!$C$57,Tab_MYS4a_Data!$D:$D,'Table 4a'!$D$57,Tab_MYS4a_Data!$E:$E,'Table 4a'!$D$8)</f>
        <v>1</v>
      </c>
      <c r="J57" s="107">
        <f>SUMIFS(Tab_MYS4a_Data!M:M,Tab_MYS4a_Data!$B:$B,'Table 4a'!$D$6,Tab_MYS4a_Data!$C:$C,'Table 4a'!$C$57,Tab_MYS4a_Data!$D:$D,'Table 4a'!$D$57,Tab_MYS4a_Data!$E:$E,'Table 4a'!$D$8)</f>
        <v>1</v>
      </c>
      <c r="K57" s="107">
        <f>SUMIFS(Tab_MYS4a_Data!N:N,Tab_MYS4a_Data!$B:$B,'Table 4a'!$D$6,Tab_MYS4a_Data!$C:$C,'Table 4a'!$C$57,Tab_MYS4a_Data!$D:$D,'Table 4a'!$D$57,Tab_MYS4a_Data!$E:$E,'Table 4a'!$D$8)</f>
        <v>1</v>
      </c>
      <c r="L57" s="107">
        <f>SUMIFS(Tab_MYS4a_Data!O:O,Tab_MYS4a_Data!$B:$B,'Table 4a'!$D$6,Tab_MYS4a_Data!$C:$C,'Table 4a'!$C$57,Tab_MYS4a_Data!$D:$D,'Table 4a'!$D$57,Tab_MYS4a_Data!$E:$E,'Table 4a'!$D$8)</f>
        <v>1</v>
      </c>
      <c r="M57" s="108"/>
    </row>
    <row r="58" spans="1:13" ht="16.5" customHeight="1">
      <c r="A58" s="101" t="s">
        <v>287</v>
      </c>
      <c r="B58" s="111" t="s">
        <v>283</v>
      </c>
      <c r="C58" s="75" t="s">
        <v>213</v>
      </c>
      <c r="D58" s="75" t="s">
        <v>283</v>
      </c>
      <c r="E58" s="102">
        <f>SUMIFS(Tab_MYS4a_Data!H:H,Tab_MYS4a_Data!$B:$B,'Table 4a'!$D$6,Tab_MYS4a_Data!$C:$C,'Table 4a'!$C$58,Tab_MYS4a_Data!$D:$D,'Table 4a'!$D$58,Tab_MYS4a_Data!$E:$E,'Table 4a'!$D$8)</f>
        <v>6893</v>
      </c>
      <c r="F58" s="102">
        <f>SUMIFS(Tab_MYS4a_Data!I:I,Tab_MYS4a_Data!$B:$B,'Table 4a'!$D$6,Tab_MYS4a_Data!$C:$C,'Table 4a'!$C$58,Tab_MYS4a_Data!$D:$D,'Table 4a'!$D$58,Tab_MYS4a_Data!$E:$E,'Table 4a'!$D$8)</f>
        <v>7144</v>
      </c>
      <c r="G58" s="102">
        <f>SUMIFS(Tab_MYS4a_Data!J:J,Tab_MYS4a_Data!$B:$B,'Table 4a'!$D$6,Tab_MYS4a_Data!$C:$C,'Table 4a'!$C$58,Tab_MYS4a_Data!$D:$D,'Table 4a'!$D$58,Tab_MYS4a_Data!$E:$E,'Table 4a'!$D$8)</f>
        <v>7416</v>
      </c>
      <c r="H58" s="102">
        <f>SUMIFS(Tab_MYS4a_Data!K:K,Tab_MYS4a_Data!$B:$B,'Table 4a'!$D$6,Tab_MYS4a_Data!$C:$C,'Table 4a'!$C$58,Tab_MYS4a_Data!$D:$D,'Table 4a'!$D$58,Tab_MYS4a_Data!$E:$E,'Table 4a'!$D$8)</f>
        <v>7443</v>
      </c>
      <c r="I58" s="102">
        <f>SUMIFS(Tab_MYS4a_Data!L:L,Tab_MYS4a_Data!$B:$B,'Table 4a'!$D$6,Tab_MYS4a_Data!$C:$C,'Table 4a'!$C$58,Tab_MYS4a_Data!$D:$D,'Table 4a'!$D$58,Tab_MYS4a_Data!$E:$E,'Table 4a'!$D$8)</f>
        <v>7329</v>
      </c>
      <c r="J58" s="102">
        <f>SUMIFS(Tab_MYS4a_Data!M:M,Tab_MYS4a_Data!$B:$B,'Table 4a'!$D$6,Tab_MYS4a_Data!$C:$C,'Table 4a'!$C$58,Tab_MYS4a_Data!$D:$D,'Table 4a'!$D$58,Tab_MYS4a_Data!$E:$E,'Table 4a'!$D$8)</f>
        <v>7044</v>
      </c>
      <c r="K58" s="102">
        <f>SUMIFS(Tab_MYS4a_Data!N:N,Tab_MYS4a_Data!$B:$B,'Table 4a'!$D$6,Tab_MYS4a_Data!$C:$C,'Table 4a'!$C$58,Tab_MYS4a_Data!$D:$D,'Table 4a'!$D$58,Tab_MYS4a_Data!$E:$E,'Table 4a'!$D$8)</f>
        <v>6938</v>
      </c>
      <c r="L58" s="102">
        <f>SUMIFS(Tab_MYS4a_Data!O:O,Tab_MYS4a_Data!$B:$B,'Table 4a'!$D$6,Tab_MYS4a_Data!$C:$C,'Table 4a'!$C$58,Tab_MYS4a_Data!$D:$D,'Table 4a'!$D$58,Tab_MYS4a_Data!$E:$E,'Table 4a'!$D$8)</f>
        <v>6977</v>
      </c>
      <c r="M58" s="103"/>
    </row>
    <row r="59" spans="1:13" ht="16.5" customHeight="1">
      <c r="A59" s="101" t="s">
        <v>287</v>
      </c>
      <c r="B59" s="111" t="s">
        <v>285</v>
      </c>
      <c r="C59" s="75" t="s">
        <v>213</v>
      </c>
      <c r="D59" s="75" t="s">
        <v>285</v>
      </c>
      <c r="E59" s="102">
        <f>SUMIFS(Tab_MYS4a_Data!H:H,Tab_MYS4a_Data!$B:$B,'Table 4a'!$D$6,Tab_MYS4a_Data!$C:$C,'Table 4a'!$C$59,Tab_MYS4a_Data!$D:$D,'Table 4a'!$D$59,Tab_MYS4a_Data!$E:$E,'Table 4a'!$D$8)</f>
        <v>7399</v>
      </c>
      <c r="F59" s="102">
        <f>SUMIFS(Tab_MYS4a_Data!I:I,Tab_MYS4a_Data!$B:$B,'Table 4a'!$D$6,Tab_MYS4a_Data!$C:$C,'Table 4a'!$C$59,Tab_MYS4a_Data!$D:$D,'Table 4a'!$D$59,Tab_MYS4a_Data!$E:$E,'Table 4a'!$D$8)</f>
        <v>7704</v>
      </c>
      <c r="G59" s="102">
        <f>SUMIFS(Tab_MYS4a_Data!J:J,Tab_MYS4a_Data!$B:$B,'Table 4a'!$D$6,Tab_MYS4a_Data!$C:$C,'Table 4a'!$C$59,Tab_MYS4a_Data!$D:$D,'Table 4a'!$D$59,Tab_MYS4a_Data!$E:$E,'Table 4a'!$D$8)</f>
        <v>8010</v>
      </c>
      <c r="H59" s="102">
        <f>SUMIFS(Tab_MYS4a_Data!K:K,Tab_MYS4a_Data!$B:$B,'Table 4a'!$D$6,Tab_MYS4a_Data!$C:$C,'Table 4a'!$C$59,Tab_MYS4a_Data!$D:$D,'Table 4a'!$D$59,Tab_MYS4a_Data!$E:$E,'Table 4a'!$D$8)</f>
        <v>8033</v>
      </c>
      <c r="I59" s="102">
        <f>SUMIFS(Tab_MYS4a_Data!L:L,Tab_MYS4a_Data!$B:$B,'Table 4a'!$D$6,Tab_MYS4a_Data!$C:$C,'Table 4a'!$C$59,Tab_MYS4a_Data!$D:$D,'Table 4a'!$D$59,Tab_MYS4a_Data!$E:$E,'Table 4a'!$D$8)</f>
        <v>7830</v>
      </c>
      <c r="J59" s="102">
        <f>SUMIFS(Tab_MYS4a_Data!M:M,Tab_MYS4a_Data!$B:$B,'Table 4a'!$D$6,Tab_MYS4a_Data!$C:$C,'Table 4a'!$C$59,Tab_MYS4a_Data!$D:$D,'Table 4a'!$D$59,Tab_MYS4a_Data!$E:$E,'Table 4a'!$D$8)</f>
        <v>7477</v>
      </c>
      <c r="K59" s="102">
        <f>SUMIFS(Tab_MYS4a_Data!N:N,Tab_MYS4a_Data!$B:$B,'Table 4a'!$D$6,Tab_MYS4a_Data!$C:$C,'Table 4a'!$C$59,Tab_MYS4a_Data!$D:$D,'Table 4a'!$D$59,Tab_MYS4a_Data!$E:$E,'Table 4a'!$D$8)</f>
        <v>7257</v>
      </c>
      <c r="L59" s="102">
        <f>SUMIFS(Tab_MYS4a_Data!O:O,Tab_MYS4a_Data!$B:$B,'Table 4a'!$D$6,Tab_MYS4a_Data!$C:$C,'Table 4a'!$C$59,Tab_MYS4a_Data!$D:$D,'Table 4a'!$D$59,Tab_MYS4a_Data!$E:$E,'Table 4a'!$D$8)</f>
        <v>7213</v>
      </c>
      <c r="M59" s="103"/>
    </row>
    <row r="60" spans="1:13" ht="16.5" customHeight="1">
      <c r="A60" s="101" t="s">
        <v>287</v>
      </c>
      <c r="B60" s="119" t="s">
        <v>228</v>
      </c>
      <c r="C60" s="75" t="s">
        <v>213</v>
      </c>
      <c r="D60" s="75" t="s">
        <v>286</v>
      </c>
      <c r="E60" s="102">
        <f>SUMIFS(Tab_MYS4a_Data!H:H,Tab_MYS4a_Data!$B:$B,'Table 4a'!$D$6,Tab_MYS4a_Data!$C:$C,'Table 4a'!$C$60,Tab_MYS4a_Data!$D:$D,'Table 4a'!$D$60,Tab_MYS4a_Data!$E:$E,'Table 4a'!$D$8)</f>
        <v>311</v>
      </c>
      <c r="F60" s="102">
        <f>SUMIFS(Tab_MYS4a_Data!I:I,Tab_MYS4a_Data!$B:$B,'Table 4a'!$D$6,Tab_MYS4a_Data!$C:$C,'Table 4a'!$C$60,Tab_MYS4a_Data!$D:$D,'Table 4a'!$D$60,Tab_MYS4a_Data!$E:$E,'Table 4a'!$D$8)</f>
        <v>106</v>
      </c>
      <c r="G60" s="102">
        <f>SUMIFS(Tab_MYS4a_Data!J:J,Tab_MYS4a_Data!$B:$B,'Table 4a'!$D$6,Tab_MYS4a_Data!$C:$C,'Table 4a'!$C$60,Tab_MYS4a_Data!$D:$D,'Table 4a'!$D$60,Tab_MYS4a_Data!$E:$E,'Table 4a'!$D$8)</f>
        <v>78</v>
      </c>
      <c r="H60" s="102">
        <f>SUMIFS(Tab_MYS4a_Data!K:K,Tab_MYS4a_Data!$B:$B,'Table 4a'!$D$6,Tab_MYS4a_Data!$C:$C,'Table 4a'!$C$60,Tab_MYS4a_Data!$D:$D,'Table 4a'!$D$60,Tab_MYS4a_Data!$E:$E,'Table 4a'!$D$8)</f>
        <v>44</v>
      </c>
      <c r="I60" s="102">
        <f>SUMIFS(Tab_MYS4a_Data!L:L,Tab_MYS4a_Data!$B:$B,'Table 4a'!$D$6,Tab_MYS4a_Data!$C:$C,'Table 4a'!$C$60,Tab_MYS4a_Data!$D:$D,'Table 4a'!$D$60,Tab_MYS4a_Data!$E:$E,'Table 4a'!$D$8)</f>
        <v>34</v>
      </c>
      <c r="J60" s="102">
        <f>SUMIFS(Tab_MYS4a_Data!M:M,Tab_MYS4a_Data!$B:$B,'Table 4a'!$D$6,Tab_MYS4a_Data!$C:$C,'Table 4a'!$C$60,Tab_MYS4a_Data!$D:$D,'Table 4a'!$D$60,Tab_MYS4a_Data!$E:$E,'Table 4a'!$D$8)</f>
        <v>34</v>
      </c>
      <c r="K60" s="102">
        <f>SUMIFS(Tab_MYS4a_Data!N:N,Tab_MYS4a_Data!$B:$B,'Table 4a'!$D$6,Tab_MYS4a_Data!$C:$C,'Table 4a'!$C$60,Tab_MYS4a_Data!$D:$D,'Table 4a'!$D$60,Tab_MYS4a_Data!$E:$E,'Table 4a'!$D$8)</f>
        <v>34</v>
      </c>
      <c r="L60" s="102">
        <f>SUMIFS(Tab_MYS4a_Data!O:O,Tab_MYS4a_Data!$B:$B,'Table 4a'!$D$6,Tab_MYS4a_Data!$C:$C,'Table 4a'!$C$60,Tab_MYS4a_Data!$D:$D,'Table 4a'!$D$60,Tab_MYS4a_Data!$E:$E,'Table 4a'!$D$8)</f>
        <v>43</v>
      </c>
      <c r="M60" s="103"/>
    </row>
    <row r="61" spans="1:13" s="154" customFormat="1" ht="16.5" customHeight="1">
      <c r="A61" s="105" t="s">
        <v>287</v>
      </c>
      <c r="B61" s="120" t="s">
        <v>287</v>
      </c>
      <c r="C61" s="106" t="s">
        <v>213</v>
      </c>
      <c r="D61" s="106" t="s">
        <v>213</v>
      </c>
      <c r="E61" s="107">
        <f>SUMIFS(Tab_MYS4a_Data!H:H,Tab_MYS4a_Data!$B:$B,'Table 4a'!$D$6,Tab_MYS4a_Data!$C:$C,'Table 4a'!$C$61,Tab_MYS4a_Data!$D:$D,'Table 4a'!$D$61,Tab_MYS4a_Data!$E:$E,'Table 4a'!$D$8)</f>
        <v>14602</v>
      </c>
      <c r="F61" s="107">
        <f>SUMIFS(Tab_MYS4a_Data!I:I,Tab_MYS4a_Data!$B:$B,'Table 4a'!$D$6,Tab_MYS4a_Data!$C:$C,'Table 4a'!$C$61,Tab_MYS4a_Data!$D:$D,'Table 4a'!$D$61,Tab_MYS4a_Data!$E:$E,'Table 4a'!$D$8)</f>
        <v>14954</v>
      </c>
      <c r="G61" s="107">
        <f>SUMIFS(Tab_MYS4a_Data!J:J,Tab_MYS4a_Data!$B:$B,'Table 4a'!$D$6,Tab_MYS4a_Data!$C:$C,'Table 4a'!$C$61,Tab_MYS4a_Data!$D:$D,'Table 4a'!$D$61,Tab_MYS4a_Data!$E:$E,'Table 4a'!$D$8)</f>
        <v>15503</v>
      </c>
      <c r="H61" s="107">
        <f>SUMIFS(Tab_MYS4a_Data!K:K,Tab_MYS4a_Data!$B:$B,'Table 4a'!$D$6,Tab_MYS4a_Data!$C:$C,'Table 4a'!$C$61,Tab_MYS4a_Data!$D:$D,'Table 4a'!$D$61,Tab_MYS4a_Data!$E:$E,'Table 4a'!$D$8)</f>
        <v>15520</v>
      </c>
      <c r="I61" s="107">
        <f>SUMIFS(Tab_MYS4a_Data!L:L,Tab_MYS4a_Data!$B:$B,'Table 4a'!$D$6,Tab_MYS4a_Data!$C:$C,'Table 4a'!$C$61,Tab_MYS4a_Data!$D:$D,'Table 4a'!$D$61,Tab_MYS4a_Data!$E:$E,'Table 4a'!$D$8)</f>
        <v>15193</v>
      </c>
      <c r="J61" s="107">
        <f>SUMIFS(Tab_MYS4a_Data!M:M,Tab_MYS4a_Data!$B:$B,'Table 4a'!$D$6,Tab_MYS4a_Data!$C:$C,'Table 4a'!$C$61,Tab_MYS4a_Data!$D:$D,'Table 4a'!$D$61,Tab_MYS4a_Data!$E:$E,'Table 4a'!$D$8)</f>
        <v>14555</v>
      </c>
      <c r="K61" s="107">
        <f>SUMIFS(Tab_MYS4a_Data!N:N,Tab_MYS4a_Data!$B:$B,'Table 4a'!$D$6,Tab_MYS4a_Data!$C:$C,'Table 4a'!$C$61,Tab_MYS4a_Data!$D:$D,'Table 4a'!$D$61,Tab_MYS4a_Data!$E:$E,'Table 4a'!$D$8)</f>
        <v>14229</v>
      </c>
      <c r="L61" s="107">
        <f>SUMIFS(Tab_MYS4a_Data!O:O,Tab_MYS4a_Data!$B:$B,'Table 4a'!$D$6,Tab_MYS4a_Data!$C:$C,'Table 4a'!$C$61,Tab_MYS4a_Data!$D:$D,'Table 4a'!$D$61,Tab_MYS4a_Data!$E:$E,'Table 4a'!$D$8)</f>
        <v>14233</v>
      </c>
      <c r="M61" s="108"/>
    </row>
    <row r="62" spans="1:13" ht="16.5" customHeight="1">
      <c r="A62" s="110"/>
    </row>
    <row r="63" spans="1:13" ht="16.5" customHeight="1"/>
    <row r="64" spans="1:13" ht="16.5" customHeight="1">
      <c r="D64" s="111" t="s">
        <v>103</v>
      </c>
      <c r="E64" s="242" t="s">
        <v>310</v>
      </c>
      <c r="F64" s="242"/>
      <c r="G64" s="242"/>
      <c r="H64" s="242"/>
      <c r="I64" s="242"/>
      <c r="J64" s="242"/>
      <c r="K64" s="242"/>
      <c r="L64" s="242"/>
      <c r="M64" s="242"/>
    </row>
    <row r="65" spans="1:17" ht="30" customHeight="1">
      <c r="A65" s="99" t="s">
        <v>280</v>
      </c>
      <c r="B65" s="99" t="s">
        <v>281</v>
      </c>
      <c r="C65" s="100"/>
      <c r="D65" s="100"/>
      <c r="E65" s="242"/>
      <c r="F65" s="242"/>
      <c r="G65" s="242"/>
      <c r="H65" s="242"/>
      <c r="I65" s="242"/>
      <c r="J65" s="242"/>
      <c r="K65" s="242"/>
      <c r="L65" s="242"/>
      <c r="M65" s="165"/>
    </row>
    <row r="66" spans="1:17" ht="16.5" customHeight="1">
      <c r="A66" s="101" t="s">
        <v>282</v>
      </c>
      <c r="B66" s="111" t="s">
        <v>283</v>
      </c>
      <c r="C66" s="75" t="s">
        <v>284</v>
      </c>
      <c r="D66" s="75" t="s">
        <v>283</v>
      </c>
      <c r="E66" s="102">
        <f>SUMIFS(Tab_MYS4a_Data!H:H,Tab_MYS4a_Data!$B:$B,'Table 4a'!$D$6,Tab_MYS4a_Data!$C:$C,'Table 4a'!$C$66,Tab_MYS4a_Data!$D:$D,'Table 4a'!$D$66,Tab_MYS4a_Data!$E:$E,'Table 4a'!$D$64)</f>
        <v>4124</v>
      </c>
      <c r="F66" s="102">
        <f>SUMIFS(Tab_MYS4a_Data!I:I,Tab_MYS4a_Data!$B:$B,'Table 4a'!$D$6,Tab_MYS4a_Data!$C:$C,'Table 4a'!$C$66,Tab_MYS4a_Data!$D:$D,'Table 4a'!$D$66,Tab_MYS4a_Data!$E:$E,'Table 4a'!$D$64)</f>
        <v>4295</v>
      </c>
      <c r="G66" s="102">
        <f>SUMIFS(Tab_MYS4a_Data!J:J,Tab_MYS4a_Data!$B:$B,'Table 4a'!$D$6,Tab_MYS4a_Data!$C:$C,'Table 4a'!$C$66,Tab_MYS4a_Data!$D:$D,'Table 4a'!$D$66,Tab_MYS4a_Data!$E:$E,'Table 4a'!$D$64)</f>
        <v>4737</v>
      </c>
      <c r="H66" s="102">
        <f>SUMIFS(Tab_MYS4a_Data!K:K,Tab_MYS4a_Data!$B:$B,'Table 4a'!$D$6,Tab_MYS4a_Data!$C:$C,'Table 4a'!$C$66,Tab_MYS4a_Data!$D:$D,'Table 4a'!$D$66,Tab_MYS4a_Data!$E:$E,'Table 4a'!$D$64)</f>
        <v>5061</v>
      </c>
      <c r="I66" s="102">
        <f>SUMIFS(Tab_MYS4a_Data!L:L,Tab_MYS4a_Data!$B:$B,'Table 4a'!$D$6,Tab_MYS4a_Data!$C:$C,'Table 4a'!$C$66,Tab_MYS4a_Data!$D:$D,'Table 4a'!$D$66,Tab_MYS4a_Data!$E:$E,'Table 4a'!$D$64)</f>
        <v>5313</v>
      </c>
      <c r="J66" s="102">
        <f>SUMIFS(Tab_MYS4a_Data!M:M,Tab_MYS4a_Data!$B:$B,'Table 4a'!$D$6,Tab_MYS4a_Data!$C:$C,'Table 4a'!$C$66,Tab_MYS4a_Data!$D:$D,'Table 4a'!$D$66,Tab_MYS4a_Data!$E:$E,'Table 4a'!$D$64)</f>
        <v>8121</v>
      </c>
      <c r="K66" s="102">
        <f>SUMIFS(Tab_MYS4a_Data!N:N,Tab_MYS4a_Data!$B:$B,'Table 4a'!$D$6,Tab_MYS4a_Data!$C:$C,'Table 4a'!$C$66,Tab_MYS4a_Data!$D:$D,'Table 4a'!$D$66,Tab_MYS4a_Data!$E:$E,'Table 4a'!$D$64)</f>
        <v>5357</v>
      </c>
      <c r="L66" s="102">
        <f>SUMIFS(Tab_MYS4a_Data!O:O,Tab_MYS4a_Data!$B:$B,'Table 4a'!$D$6,Tab_MYS4a_Data!$C:$C,'Table 4a'!$C$66,Tab_MYS4a_Data!$D:$D,'Table 4a'!$D$66,Tab_MYS4a_Data!$E:$E,'Table 4a'!$D$64)</f>
        <v>5513</v>
      </c>
      <c r="M66" s="103"/>
      <c r="N66" s="104"/>
      <c r="O66" s="104"/>
    </row>
    <row r="67" spans="1:17" ht="16.5" customHeight="1">
      <c r="A67" s="101" t="s">
        <v>282</v>
      </c>
      <c r="B67" s="111" t="s">
        <v>285</v>
      </c>
      <c r="C67" s="75" t="s">
        <v>284</v>
      </c>
      <c r="D67" s="75" t="s">
        <v>285</v>
      </c>
      <c r="E67" s="102">
        <f>SUMIFS(Tab_MYS4a_Data!H:H,Tab_MYS4a_Data!$B:$B,'Table 4a'!$D$6,Tab_MYS4a_Data!$C:$C,'Table 4a'!$C$67,Tab_MYS4a_Data!$D:$D,'Table 4a'!$D$67,Tab_MYS4a_Data!$E:$E,'Table 4a'!$D$64)</f>
        <v>4817</v>
      </c>
      <c r="F67" s="102">
        <f>SUMIFS(Tab_MYS4a_Data!I:I,Tab_MYS4a_Data!$B:$B,'Table 4a'!$D$6,Tab_MYS4a_Data!$C:$C,'Table 4a'!$C$67,Tab_MYS4a_Data!$D:$D,'Table 4a'!$D$67,Tab_MYS4a_Data!$E:$E,'Table 4a'!$D$64)</f>
        <v>4950</v>
      </c>
      <c r="G67" s="102">
        <f>SUMIFS(Tab_MYS4a_Data!J:J,Tab_MYS4a_Data!$B:$B,'Table 4a'!$D$6,Tab_MYS4a_Data!$C:$C,'Table 4a'!$C$67,Tab_MYS4a_Data!$D:$D,'Table 4a'!$D$67,Tab_MYS4a_Data!$E:$E,'Table 4a'!$D$64)</f>
        <v>5451</v>
      </c>
      <c r="H67" s="102">
        <f>SUMIFS(Tab_MYS4a_Data!K:K,Tab_MYS4a_Data!$B:$B,'Table 4a'!$D$6,Tab_MYS4a_Data!$C:$C,'Table 4a'!$C$67,Tab_MYS4a_Data!$D:$D,'Table 4a'!$D$67,Tab_MYS4a_Data!$E:$E,'Table 4a'!$D$64)</f>
        <v>5874</v>
      </c>
      <c r="I67" s="102">
        <f>SUMIFS(Tab_MYS4a_Data!L:L,Tab_MYS4a_Data!$B:$B,'Table 4a'!$D$6,Tab_MYS4a_Data!$C:$C,'Table 4a'!$C$67,Tab_MYS4a_Data!$D:$D,'Table 4a'!$D$67,Tab_MYS4a_Data!$E:$E,'Table 4a'!$D$64)</f>
        <v>6140</v>
      </c>
      <c r="J67" s="102">
        <f>SUMIFS(Tab_MYS4a_Data!M:M,Tab_MYS4a_Data!$B:$B,'Table 4a'!$D$6,Tab_MYS4a_Data!$C:$C,'Table 4a'!$C$67,Tab_MYS4a_Data!$D:$D,'Table 4a'!$D$67,Tab_MYS4a_Data!$E:$E,'Table 4a'!$D$64)</f>
        <v>6046</v>
      </c>
      <c r="K67" s="102">
        <f>SUMIFS(Tab_MYS4a_Data!N:N,Tab_MYS4a_Data!$B:$B,'Table 4a'!$D$6,Tab_MYS4a_Data!$C:$C,'Table 4a'!$C$67,Tab_MYS4a_Data!$D:$D,'Table 4a'!$D$67,Tab_MYS4a_Data!$E:$E,'Table 4a'!$D$64)</f>
        <v>5948</v>
      </c>
      <c r="L67" s="102">
        <f>SUMIFS(Tab_MYS4a_Data!O:O,Tab_MYS4a_Data!$B:$B,'Table 4a'!$D$6,Tab_MYS4a_Data!$C:$C,'Table 4a'!$C$67,Tab_MYS4a_Data!$D:$D,'Table 4a'!$D$67,Tab_MYS4a_Data!$E:$E,'Table 4a'!$D$64)</f>
        <v>6290</v>
      </c>
      <c r="M67" s="103"/>
      <c r="N67" s="104"/>
      <c r="O67" s="104"/>
    </row>
    <row r="68" spans="1:17" ht="16.5" customHeight="1">
      <c r="A68" s="101" t="s">
        <v>282</v>
      </c>
      <c r="B68" s="119" t="s">
        <v>228</v>
      </c>
      <c r="C68" s="75" t="s">
        <v>284</v>
      </c>
      <c r="D68" s="75" t="s">
        <v>286</v>
      </c>
      <c r="E68" s="102">
        <f>SUMIFS(Tab_MYS4a_Data!H:H,Tab_MYS4a_Data!$B:$B,'Table 4a'!$D$6,Tab_MYS4a_Data!$C:$C,'Table 4a'!$C$68,Tab_MYS4a_Data!$D:$D,'Table 4a'!$D$68,Tab_MYS4a_Data!$E:$E,'Table 4a'!$D$64)</f>
        <v>155</v>
      </c>
      <c r="F68" s="102">
        <f>SUMIFS(Tab_MYS4a_Data!I:I,Tab_MYS4a_Data!$B:$B,'Table 4a'!$D$6,Tab_MYS4a_Data!$C:$C,'Table 4a'!$C$68,Tab_MYS4a_Data!$D:$D,'Table 4a'!$D$68,Tab_MYS4a_Data!$E:$E,'Table 4a'!$D$64)</f>
        <v>63</v>
      </c>
      <c r="G68" s="102">
        <f>SUMIFS(Tab_MYS4a_Data!J:J,Tab_MYS4a_Data!$B:$B,'Table 4a'!$D$6,Tab_MYS4a_Data!$C:$C,'Table 4a'!$C$68,Tab_MYS4a_Data!$D:$D,'Table 4a'!$D$68,Tab_MYS4a_Data!$E:$E,'Table 4a'!$D$64)</f>
        <v>57</v>
      </c>
      <c r="H68" s="102">
        <f>SUMIFS(Tab_MYS4a_Data!K:K,Tab_MYS4a_Data!$B:$B,'Table 4a'!$D$6,Tab_MYS4a_Data!$C:$C,'Table 4a'!$C$68,Tab_MYS4a_Data!$D:$D,'Table 4a'!$D$68,Tab_MYS4a_Data!$E:$E,'Table 4a'!$D$64)</f>
        <v>46</v>
      </c>
      <c r="I68" s="102">
        <f>SUMIFS(Tab_MYS4a_Data!L:L,Tab_MYS4a_Data!$B:$B,'Table 4a'!$D$6,Tab_MYS4a_Data!$C:$C,'Table 4a'!$C$68,Tab_MYS4a_Data!$D:$D,'Table 4a'!$D$68,Tab_MYS4a_Data!$E:$E,'Table 4a'!$D$64)</f>
        <v>43</v>
      </c>
      <c r="J68" s="102">
        <f>SUMIFS(Tab_MYS4a_Data!M:M,Tab_MYS4a_Data!$B:$B,'Table 4a'!$D$6,Tab_MYS4a_Data!$C:$C,'Table 4a'!$C$68,Tab_MYS4a_Data!$D:$D,'Table 4a'!$D$68,Tab_MYS4a_Data!$E:$E,'Table 4a'!$D$64)</f>
        <v>34</v>
      </c>
      <c r="K68" s="102">
        <f>SUMIFS(Tab_MYS4a_Data!N:N,Tab_MYS4a_Data!$B:$B,'Table 4a'!$D$6,Tab_MYS4a_Data!$C:$C,'Table 4a'!$C$68,Tab_MYS4a_Data!$D:$D,'Table 4a'!$D$68,Tab_MYS4a_Data!$E:$E,'Table 4a'!$D$64)</f>
        <v>26</v>
      </c>
      <c r="L68" s="102">
        <f>SUMIFS(Tab_MYS4a_Data!O:O,Tab_MYS4a_Data!$B:$B,'Table 4a'!$D$6,Tab_MYS4a_Data!$C:$C,'Table 4a'!$C$68,Tab_MYS4a_Data!$D:$D,'Table 4a'!$D$68,Tab_MYS4a_Data!$E:$E,'Table 4a'!$D$64)</f>
        <v>23</v>
      </c>
      <c r="M68" s="103"/>
      <c r="N68" s="104"/>
      <c r="O68" s="104"/>
    </row>
    <row r="69" spans="1:17" s="154" customFormat="1" ht="16.5" customHeight="1">
      <c r="A69" s="105" t="s">
        <v>282</v>
      </c>
      <c r="B69" s="120" t="s">
        <v>287</v>
      </c>
      <c r="C69" s="106" t="s">
        <v>284</v>
      </c>
      <c r="D69" s="106" t="s">
        <v>213</v>
      </c>
      <c r="E69" s="107">
        <f>SUMIFS(Tab_MYS4a_Data!H:H,Tab_MYS4a_Data!$B:$B,'Table 4a'!$D$6,Tab_MYS4a_Data!$C:$C,'Table 4a'!$C$69,Tab_MYS4a_Data!$D:$D,'Table 4a'!$D$69,Tab_MYS4a_Data!$E:$E,'Table 4a'!$D$64)</f>
        <v>9096</v>
      </c>
      <c r="F69" s="107">
        <f>SUMIFS(Tab_MYS4a_Data!I:I,Tab_MYS4a_Data!$B:$B,'Table 4a'!$D$6,Tab_MYS4a_Data!$C:$C,'Table 4a'!$C$69,Tab_MYS4a_Data!$D:$D,'Table 4a'!$D$69,Tab_MYS4a_Data!$E:$E,'Table 4a'!$D$64)</f>
        <v>9309</v>
      </c>
      <c r="G69" s="107">
        <f>SUMIFS(Tab_MYS4a_Data!J:J,Tab_MYS4a_Data!$B:$B,'Table 4a'!$D$6,Tab_MYS4a_Data!$C:$C,'Table 4a'!$C$69,Tab_MYS4a_Data!$D:$D,'Table 4a'!$D$69,Tab_MYS4a_Data!$E:$E,'Table 4a'!$D$64)</f>
        <v>10245</v>
      </c>
      <c r="H69" s="107">
        <f>SUMIFS(Tab_MYS4a_Data!K:K,Tab_MYS4a_Data!$B:$B,'Table 4a'!$D$6,Tab_MYS4a_Data!$C:$C,'Table 4a'!$C$69,Tab_MYS4a_Data!$D:$D,'Table 4a'!$D$69,Tab_MYS4a_Data!$E:$E,'Table 4a'!$D$64)</f>
        <v>10981</v>
      </c>
      <c r="I69" s="107">
        <f>SUMIFS(Tab_MYS4a_Data!L:L,Tab_MYS4a_Data!$B:$B,'Table 4a'!$D$6,Tab_MYS4a_Data!$C:$C,'Table 4a'!$C$69,Tab_MYS4a_Data!$D:$D,'Table 4a'!$D$69,Tab_MYS4a_Data!$E:$E,'Table 4a'!$D$64)</f>
        <v>11497</v>
      </c>
      <c r="J69" s="107">
        <f>SUMIFS(Tab_MYS4a_Data!M:M,Tab_MYS4a_Data!$B:$B,'Table 4a'!$D$6,Tab_MYS4a_Data!$C:$C,'Table 4a'!$C$69,Tab_MYS4a_Data!$D:$D,'Table 4a'!$D$69,Tab_MYS4a_Data!$E:$E,'Table 4a'!$D$64)</f>
        <v>14202</v>
      </c>
      <c r="K69" s="107">
        <f>SUMIFS(Tab_MYS4a_Data!N:N,Tab_MYS4a_Data!$B:$B,'Table 4a'!$D$6,Tab_MYS4a_Data!$C:$C,'Table 4a'!$C$69,Tab_MYS4a_Data!$D:$D,'Table 4a'!$D$69,Tab_MYS4a_Data!$E:$E,'Table 4a'!$D$64)</f>
        <v>11331</v>
      </c>
      <c r="L69" s="107">
        <f>SUMIFS(Tab_MYS4a_Data!O:O,Tab_MYS4a_Data!$B:$B,'Table 4a'!$D$6,Tab_MYS4a_Data!$C:$C,'Table 4a'!$C$69,Tab_MYS4a_Data!$D:$D,'Table 4a'!$D$69,Tab_MYS4a_Data!$E:$E,'Table 4a'!$D$64)</f>
        <v>11826</v>
      </c>
      <c r="M69" s="108"/>
      <c r="N69" s="109"/>
      <c r="O69" s="109"/>
    </row>
    <row r="70" spans="1:17" ht="16.5" customHeight="1">
      <c r="A70" s="101" t="s">
        <v>288</v>
      </c>
      <c r="B70" s="111" t="s">
        <v>283</v>
      </c>
      <c r="C70" s="75" t="s">
        <v>289</v>
      </c>
      <c r="D70" s="75" t="s">
        <v>283</v>
      </c>
      <c r="E70" s="102">
        <f>SUMIFS(Tab_MYS4a_Data!H:H,Tab_MYS4a_Data!$B:$B,'Table 4a'!$D$6,Tab_MYS4a_Data!$C:$C,'Table 4a'!$C$70,Tab_MYS4a_Data!$D:$D,'Table 4a'!$D$70,Tab_MYS4a_Data!$E:$E,'Table 4a'!$D$64)</f>
        <v>30961</v>
      </c>
      <c r="F70" s="102">
        <f>SUMIFS(Tab_MYS4a_Data!I:I,Tab_MYS4a_Data!$B:$B,'Table 4a'!$D$6,Tab_MYS4a_Data!$C:$C,'Table 4a'!$C$70,Tab_MYS4a_Data!$D:$D,'Table 4a'!$D$70,Tab_MYS4a_Data!$E:$E,'Table 4a'!$D$64)</f>
        <v>33637</v>
      </c>
      <c r="G70" s="102">
        <f>SUMIFS(Tab_MYS4a_Data!J:J,Tab_MYS4a_Data!$B:$B,'Table 4a'!$D$6,Tab_MYS4a_Data!$C:$C,'Table 4a'!$C$70,Tab_MYS4a_Data!$D:$D,'Table 4a'!$D$70,Tab_MYS4a_Data!$E:$E,'Table 4a'!$D$64)</f>
        <v>39677</v>
      </c>
      <c r="H70" s="102">
        <f>SUMIFS(Tab_MYS4a_Data!K:K,Tab_MYS4a_Data!$B:$B,'Table 4a'!$D$6,Tab_MYS4a_Data!$C:$C,'Table 4a'!$C$70,Tab_MYS4a_Data!$D:$D,'Table 4a'!$D$70,Tab_MYS4a_Data!$E:$E,'Table 4a'!$D$64)</f>
        <v>42638</v>
      </c>
      <c r="I70" s="102">
        <f>SUMIFS(Tab_MYS4a_Data!L:L,Tab_MYS4a_Data!$B:$B,'Table 4a'!$D$6,Tab_MYS4a_Data!$C:$C,'Table 4a'!$C$70,Tab_MYS4a_Data!$D:$D,'Table 4a'!$D$70,Tab_MYS4a_Data!$E:$E,'Table 4a'!$D$64)</f>
        <v>44850</v>
      </c>
      <c r="J70" s="102">
        <f>SUMIFS(Tab_MYS4a_Data!M:M,Tab_MYS4a_Data!$B:$B,'Table 4a'!$D$6,Tab_MYS4a_Data!$C:$C,'Table 4a'!$C$70,Tab_MYS4a_Data!$D:$D,'Table 4a'!$D$70,Tab_MYS4a_Data!$E:$E,'Table 4a'!$D$64)</f>
        <v>37146</v>
      </c>
      <c r="K70" s="102">
        <f>SUMIFS(Tab_MYS4a_Data!N:N,Tab_MYS4a_Data!$B:$B,'Table 4a'!$D$6,Tab_MYS4a_Data!$C:$C,'Table 4a'!$C$70,Tab_MYS4a_Data!$D:$D,'Table 4a'!$D$70,Tab_MYS4a_Data!$E:$E,'Table 4a'!$D$64)</f>
        <v>45435</v>
      </c>
      <c r="L70" s="102">
        <f>SUMIFS(Tab_MYS4a_Data!O:O,Tab_MYS4a_Data!$B:$B,'Table 4a'!$D$6,Tab_MYS4a_Data!$C:$C,'Table 4a'!$C$70,Tab_MYS4a_Data!$D:$D,'Table 4a'!$D$70,Tab_MYS4a_Data!$E:$E,'Table 4a'!$D$64)</f>
        <v>43885</v>
      </c>
      <c r="M70" s="103"/>
      <c r="N70" s="104"/>
      <c r="O70" s="104"/>
    </row>
    <row r="71" spans="1:17" ht="16.5" customHeight="1">
      <c r="A71" s="101" t="s">
        <v>288</v>
      </c>
      <c r="B71" s="111" t="s">
        <v>285</v>
      </c>
      <c r="C71" s="75" t="s">
        <v>289</v>
      </c>
      <c r="D71" s="75" t="s">
        <v>285</v>
      </c>
      <c r="E71" s="102">
        <f>SUMIFS(Tab_MYS4a_Data!H:H,Tab_MYS4a_Data!$B:$B,'Table 4a'!$D$6,Tab_MYS4a_Data!$C:$C,'Table 4a'!$C$71,Tab_MYS4a_Data!$D:$D,'Table 4a'!$D$71,Tab_MYS4a_Data!$E:$E,'Table 4a'!$D$64)</f>
        <v>35657</v>
      </c>
      <c r="F71" s="102">
        <f>SUMIFS(Tab_MYS4a_Data!I:I,Tab_MYS4a_Data!$B:$B,'Table 4a'!$D$6,Tab_MYS4a_Data!$C:$C,'Table 4a'!$C$71,Tab_MYS4a_Data!$D:$D,'Table 4a'!$D$71,Tab_MYS4a_Data!$E:$E,'Table 4a'!$D$64)</f>
        <v>38875</v>
      </c>
      <c r="G71" s="102">
        <f>SUMIFS(Tab_MYS4a_Data!J:J,Tab_MYS4a_Data!$B:$B,'Table 4a'!$D$6,Tab_MYS4a_Data!$C:$C,'Table 4a'!$C$71,Tab_MYS4a_Data!$D:$D,'Table 4a'!$D$71,Tab_MYS4a_Data!$E:$E,'Table 4a'!$D$64)</f>
        <v>45703</v>
      </c>
      <c r="H71" s="102">
        <f>SUMIFS(Tab_MYS4a_Data!K:K,Tab_MYS4a_Data!$B:$B,'Table 4a'!$D$6,Tab_MYS4a_Data!$C:$C,'Table 4a'!$C$71,Tab_MYS4a_Data!$D:$D,'Table 4a'!$D$71,Tab_MYS4a_Data!$E:$E,'Table 4a'!$D$64)</f>
        <v>48798</v>
      </c>
      <c r="I71" s="102">
        <f>SUMIFS(Tab_MYS4a_Data!L:L,Tab_MYS4a_Data!$B:$B,'Table 4a'!$D$6,Tab_MYS4a_Data!$C:$C,'Table 4a'!$C$71,Tab_MYS4a_Data!$D:$D,'Table 4a'!$D$71,Tab_MYS4a_Data!$E:$E,'Table 4a'!$D$64)</f>
        <v>50825</v>
      </c>
      <c r="J71" s="102">
        <f>SUMIFS(Tab_MYS4a_Data!M:M,Tab_MYS4a_Data!$B:$B,'Table 4a'!$D$6,Tab_MYS4a_Data!$C:$C,'Table 4a'!$C$71,Tab_MYS4a_Data!$D:$D,'Table 4a'!$D$71,Tab_MYS4a_Data!$E:$E,'Table 4a'!$D$64)</f>
        <v>43771</v>
      </c>
      <c r="K71" s="102">
        <f>SUMIFS(Tab_MYS4a_Data!N:N,Tab_MYS4a_Data!$B:$B,'Table 4a'!$D$6,Tab_MYS4a_Data!$C:$C,'Table 4a'!$C$71,Tab_MYS4a_Data!$D:$D,'Table 4a'!$D$71,Tab_MYS4a_Data!$E:$E,'Table 4a'!$D$64)</f>
        <v>49852</v>
      </c>
      <c r="L71" s="102">
        <f>SUMIFS(Tab_MYS4a_Data!O:O,Tab_MYS4a_Data!$B:$B,'Table 4a'!$D$6,Tab_MYS4a_Data!$C:$C,'Table 4a'!$C$71,Tab_MYS4a_Data!$D:$D,'Table 4a'!$D$71,Tab_MYS4a_Data!$E:$E,'Table 4a'!$D$64)</f>
        <v>46497</v>
      </c>
      <c r="M71" s="103"/>
      <c r="N71" s="104"/>
      <c r="O71" s="104"/>
      <c r="Q71" s="155"/>
    </row>
    <row r="72" spans="1:17" ht="16.5" customHeight="1">
      <c r="A72" s="101" t="s">
        <v>288</v>
      </c>
      <c r="B72" s="119" t="s">
        <v>228</v>
      </c>
      <c r="C72" s="75" t="s">
        <v>289</v>
      </c>
      <c r="D72" s="75" t="s">
        <v>286</v>
      </c>
      <c r="E72" s="102">
        <f>SUMIFS(Tab_MYS4a_Data!H:H,Tab_MYS4a_Data!$B:$B,'Table 4a'!$D$6,Tab_MYS4a_Data!$C:$C,'Table 4a'!$C$72,Tab_MYS4a_Data!$D:$D,'Table 4a'!$D$72,Tab_MYS4a_Data!$E:$E,'Table 4a'!$D$64)</f>
        <v>569</v>
      </c>
      <c r="F72" s="102">
        <f>SUMIFS(Tab_MYS4a_Data!I:I,Tab_MYS4a_Data!$B:$B,'Table 4a'!$D$6,Tab_MYS4a_Data!$C:$C,'Table 4a'!$C$72,Tab_MYS4a_Data!$D:$D,'Table 4a'!$D$72,Tab_MYS4a_Data!$E:$E,'Table 4a'!$D$64)</f>
        <v>274</v>
      </c>
      <c r="G72" s="102">
        <f>SUMIFS(Tab_MYS4a_Data!J:J,Tab_MYS4a_Data!$B:$B,'Table 4a'!$D$6,Tab_MYS4a_Data!$C:$C,'Table 4a'!$C$72,Tab_MYS4a_Data!$D:$D,'Table 4a'!$D$72,Tab_MYS4a_Data!$E:$E,'Table 4a'!$D$64)</f>
        <v>246</v>
      </c>
      <c r="H72" s="102">
        <f>SUMIFS(Tab_MYS4a_Data!K:K,Tab_MYS4a_Data!$B:$B,'Table 4a'!$D$6,Tab_MYS4a_Data!$C:$C,'Table 4a'!$C$72,Tab_MYS4a_Data!$D:$D,'Table 4a'!$D$72,Tab_MYS4a_Data!$E:$E,'Table 4a'!$D$64)</f>
        <v>199</v>
      </c>
      <c r="I72" s="102">
        <f>SUMIFS(Tab_MYS4a_Data!L:L,Tab_MYS4a_Data!$B:$B,'Table 4a'!$D$6,Tab_MYS4a_Data!$C:$C,'Table 4a'!$C$72,Tab_MYS4a_Data!$D:$D,'Table 4a'!$D$72,Tab_MYS4a_Data!$E:$E,'Table 4a'!$D$64)</f>
        <v>203</v>
      </c>
      <c r="J72" s="102">
        <f>SUMIFS(Tab_MYS4a_Data!M:M,Tab_MYS4a_Data!$B:$B,'Table 4a'!$D$6,Tab_MYS4a_Data!$C:$C,'Table 4a'!$C$72,Tab_MYS4a_Data!$D:$D,'Table 4a'!$D$72,Tab_MYS4a_Data!$E:$E,'Table 4a'!$D$64)</f>
        <v>160</v>
      </c>
      <c r="K72" s="102">
        <f>SUMIFS(Tab_MYS4a_Data!N:N,Tab_MYS4a_Data!$B:$B,'Table 4a'!$D$6,Tab_MYS4a_Data!$C:$C,'Table 4a'!$C$72,Tab_MYS4a_Data!$D:$D,'Table 4a'!$D$72,Tab_MYS4a_Data!$E:$E,'Table 4a'!$D$64)</f>
        <v>182</v>
      </c>
      <c r="L72" s="102">
        <f>SUMIFS(Tab_MYS4a_Data!O:O,Tab_MYS4a_Data!$B:$B,'Table 4a'!$D$6,Tab_MYS4a_Data!$C:$C,'Table 4a'!$C$72,Tab_MYS4a_Data!$D:$D,'Table 4a'!$D$72,Tab_MYS4a_Data!$E:$E,'Table 4a'!$D$64)</f>
        <v>199</v>
      </c>
      <c r="M72" s="103"/>
      <c r="Q72" s="156"/>
    </row>
    <row r="73" spans="1:17" s="154" customFormat="1" ht="16.5" customHeight="1">
      <c r="A73" s="105" t="s">
        <v>288</v>
      </c>
      <c r="B73" s="120" t="s">
        <v>287</v>
      </c>
      <c r="C73" s="106" t="s">
        <v>289</v>
      </c>
      <c r="D73" s="106" t="s">
        <v>213</v>
      </c>
      <c r="E73" s="107">
        <f>SUMIFS(Tab_MYS4a_Data!H:H,Tab_MYS4a_Data!$B:$B,'Table 4a'!$D$6,Tab_MYS4a_Data!$C:$C,'Table 4a'!$C$73,Tab_MYS4a_Data!$D:$D,'Table 4a'!$D$73,Tab_MYS4a_Data!$E:$E,'Table 4a'!$D$64)</f>
        <v>67187</v>
      </c>
      <c r="F73" s="107">
        <f>SUMIFS(Tab_MYS4a_Data!I:I,Tab_MYS4a_Data!$B:$B,'Table 4a'!$D$6,Tab_MYS4a_Data!$C:$C,'Table 4a'!$C$73,Tab_MYS4a_Data!$D:$D,'Table 4a'!$D$73,Tab_MYS4a_Data!$E:$E,'Table 4a'!$D$64)</f>
        <v>72786</v>
      </c>
      <c r="G73" s="107">
        <f>SUMIFS(Tab_MYS4a_Data!J:J,Tab_MYS4a_Data!$B:$B,'Table 4a'!$D$6,Tab_MYS4a_Data!$C:$C,'Table 4a'!$C$73,Tab_MYS4a_Data!$D:$D,'Table 4a'!$D$73,Tab_MYS4a_Data!$E:$E,'Table 4a'!$D$64)</f>
        <v>85626</v>
      </c>
      <c r="H73" s="107">
        <f>SUMIFS(Tab_MYS4a_Data!K:K,Tab_MYS4a_Data!$B:$B,'Table 4a'!$D$6,Tab_MYS4a_Data!$C:$C,'Table 4a'!$C$73,Tab_MYS4a_Data!$D:$D,'Table 4a'!$D$73,Tab_MYS4a_Data!$E:$E,'Table 4a'!$D$64)</f>
        <v>91635</v>
      </c>
      <c r="I73" s="107">
        <f>SUMIFS(Tab_MYS4a_Data!L:L,Tab_MYS4a_Data!$B:$B,'Table 4a'!$D$6,Tab_MYS4a_Data!$C:$C,'Table 4a'!$C$73,Tab_MYS4a_Data!$D:$D,'Table 4a'!$D$73,Tab_MYS4a_Data!$E:$E,'Table 4a'!$D$64)</f>
        <v>95879</v>
      </c>
      <c r="J73" s="107">
        <f>SUMIFS(Tab_MYS4a_Data!M:M,Tab_MYS4a_Data!$B:$B,'Table 4a'!$D$6,Tab_MYS4a_Data!$C:$C,'Table 4a'!$C$73,Tab_MYS4a_Data!$D:$D,'Table 4a'!$D$73,Tab_MYS4a_Data!$E:$E,'Table 4a'!$D$64)</f>
        <v>81078</v>
      </c>
      <c r="K73" s="107">
        <f>SUMIFS(Tab_MYS4a_Data!N:N,Tab_MYS4a_Data!$B:$B,'Table 4a'!$D$6,Tab_MYS4a_Data!$C:$C,'Table 4a'!$C$73,Tab_MYS4a_Data!$D:$D,'Table 4a'!$D$73,Tab_MYS4a_Data!$E:$E,'Table 4a'!$D$64)</f>
        <v>95469</v>
      </c>
      <c r="L73" s="107">
        <f>SUMIFS(Tab_MYS4a_Data!O:O,Tab_MYS4a_Data!$B:$B,'Table 4a'!$D$6,Tab_MYS4a_Data!$C:$C,'Table 4a'!$C$73,Tab_MYS4a_Data!$D:$D,'Table 4a'!$D$73,Tab_MYS4a_Data!$E:$E,'Table 4a'!$D$64)</f>
        <v>90581</v>
      </c>
      <c r="M73" s="108"/>
      <c r="Q73" s="157"/>
    </row>
    <row r="74" spans="1:17" ht="16.5" customHeight="1">
      <c r="A74" s="101" t="s">
        <v>290</v>
      </c>
      <c r="B74" s="111" t="s">
        <v>283</v>
      </c>
      <c r="C74" s="75" t="s">
        <v>291</v>
      </c>
      <c r="D74" s="75" t="s">
        <v>283</v>
      </c>
      <c r="E74" s="102">
        <f>SUMIFS(Tab_MYS4a_Data!H:H,Tab_MYS4a_Data!$B:$B,'Table 4a'!$D$6,Tab_MYS4a_Data!$C:$C,'Table 4a'!$C$74,Tab_MYS4a_Data!$D:$D,'Table 4a'!$D$74,Tab_MYS4a_Data!$E:$E,'Table 4a'!$D$64)</f>
        <v>46994</v>
      </c>
      <c r="F74" s="102">
        <f>SUMIFS(Tab_MYS4a_Data!I:I,Tab_MYS4a_Data!$B:$B,'Table 4a'!$D$6,Tab_MYS4a_Data!$C:$C,'Table 4a'!$C$74,Tab_MYS4a_Data!$D:$D,'Table 4a'!$D$74,Tab_MYS4a_Data!$E:$E,'Table 4a'!$D$64)</f>
        <v>51771</v>
      </c>
      <c r="G74" s="102">
        <f>SUMIFS(Tab_MYS4a_Data!J:J,Tab_MYS4a_Data!$B:$B,'Table 4a'!$D$6,Tab_MYS4a_Data!$C:$C,'Table 4a'!$C$74,Tab_MYS4a_Data!$D:$D,'Table 4a'!$D$74,Tab_MYS4a_Data!$E:$E,'Table 4a'!$D$64)</f>
        <v>63671</v>
      </c>
      <c r="H74" s="102">
        <f>SUMIFS(Tab_MYS4a_Data!K:K,Tab_MYS4a_Data!$B:$B,'Table 4a'!$D$6,Tab_MYS4a_Data!$C:$C,'Table 4a'!$C$74,Tab_MYS4a_Data!$D:$D,'Table 4a'!$D$74,Tab_MYS4a_Data!$E:$E,'Table 4a'!$D$64)</f>
        <v>71074</v>
      </c>
      <c r="I74" s="102">
        <f>SUMIFS(Tab_MYS4a_Data!L:L,Tab_MYS4a_Data!$B:$B,'Table 4a'!$D$6,Tab_MYS4a_Data!$C:$C,'Table 4a'!$C$74,Tab_MYS4a_Data!$D:$D,'Table 4a'!$D$74,Tab_MYS4a_Data!$E:$E,'Table 4a'!$D$64)</f>
        <v>78287</v>
      </c>
      <c r="J74" s="102">
        <f>SUMIFS(Tab_MYS4a_Data!M:M,Tab_MYS4a_Data!$B:$B,'Table 4a'!$D$6,Tab_MYS4a_Data!$C:$C,'Table 4a'!$C$74,Tab_MYS4a_Data!$D:$D,'Table 4a'!$D$74,Tab_MYS4a_Data!$E:$E,'Table 4a'!$D$64)</f>
        <v>76603</v>
      </c>
      <c r="K74" s="102">
        <f>SUMIFS(Tab_MYS4a_Data!N:N,Tab_MYS4a_Data!$B:$B,'Table 4a'!$D$6,Tab_MYS4a_Data!$C:$C,'Table 4a'!$C$74,Tab_MYS4a_Data!$D:$D,'Table 4a'!$D$74,Tab_MYS4a_Data!$E:$E,'Table 4a'!$D$64)</f>
        <v>91074</v>
      </c>
      <c r="L74" s="102">
        <f>SUMIFS(Tab_MYS4a_Data!O:O,Tab_MYS4a_Data!$B:$B,'Table 4a'!$D$6,Tab_MYS4a_Data!$C:$C,'Table 4a'!$C$74,Tab_MYS4a_Data!$D:$D,'Table 4a'!$D$74,Tab_MYS4a_Data!$E:$E,'Table 4a'!$D$64)</f>
        <v>90335</v>
      </c>
      <c r="M74" s="103"/>
      <c r="Q74" s="156"/>
    </row>
    <row r="75" spans="1:17" ht="16.5" customHeight="1">
      <c r="A75" s="101" t="s">
        <v>290</v>
      </c>
      <c r="B75" s="111" t="s">
        <v>285</v>
      </c>
      <c r="C75" s="75" t="s">
        <v>291</v>
      </c>
      <c r="D75" s="75" t="s">
        <v>285</v>
      </c>
      <c r="E75" s="102">
        <f>SUMIFS(Tab_MYS4a_Data!H:H,Tab_MYS4a_Data!$B:$B,'Table 4a'!$D$6,Tab_MYS4a_Data!$C:$C,'Table 4a'!$C$75,Tab_MYS4a_Data!$D:$D,'Table 4a'!$D$75,Tab_MYS4a_Data!$E:$E,'Table 4a'!$D$64)</f>
        <v>60121</v>
      </c>
      <c r="F75" s="102">
        <f>SUMIFS(Tab_MYS4a_Data!I:I,Tab_MYS4a_Data!$B:$B,'Table 4a'!$D$6,Tab_MYS4a_Data!$C:$C,'Table 4a'!$C$75,Tab_MYS4a_Data!$D:$D,'Table 4a'!$D$75,Tab_MYS4a_Data!$E:$E,'Table 4a'!$D$64)</f>
        <v>66624</v>
      </c>
      <c r="G75" s="102">
        <f>SUMIFS(Tab_MYS4a_Data!J:J,Tab_MYS4a_Data!$B:$B,'Table 4a'!$D$6,Tab_MYS4a_Data!$C:$C,'Table 4a'!$C$75,Tab_MYS4a_Data!$D:$D,'Table 4a'!$D$75,Tab_MYS4a_Data!$E:$E,'Table 4a'!$D$64)</f>
        <v>82910</v>
      </c>
      <c r="H75" s="102">
        <f>SUMIFS(Tab_MYS4a_Data!K:K,Tab_MYS4a_Data!$B:$B,'Table 4a'!$D$6,Tab_MYS4a_Data!$C:$C,'Table 4a'!$C$75,Tab_MYS4a_Data!$D:$D,'Table 4a'!$D$75,Tab_MYS4a_Data!$E:$E,'Table 4a'!$D$64)</f>
        <v>91864</v>
      </c>
      <c r="I75" s="102">
        <f>SUMIFS(Tab_MYS4a_Data!L:L,Tab_MYS4a_Data!$B:$B,'Table 4a'!$D$6,Tab_MYS4a_Data!$C:$C,'Table 4a'!$C$75,Tab_MYS4a_Data!$D:$D,'Table 4a'!$D$75,Tab_MYS4a_Data!$E:$E,'Table 4a'!$D$64)</f>
        <v>99928</v>
      </c>
      <c r="J75" s="102">
        <f>SUMIFS(Tab_MYS4a_Data!M:M,Tab_MYS4a_Data!$B:$B,'Table 4a'!$D$6,Tab_MYS4a_Data!$C:$C,'Table 4a'!$C$75,Tab_MYS4a_Data!$D:$D,'Table 4a'!$D$75,Tab_MYS4a_Data!$E:$E,'Table 4a'!$D$64)</f>
        <v>95034</v>
      </c>
      <c r="K75" s="102">
        <f>SUMIFS(Tab_MYS4a_Data!N:N,Tab_MYS4a_Data!$B:$B,'Table 4a'!$D$6,Tab_MYS4a_Data!$C:$C,'Table 4a'!$C$75,Tab_MYS4a_Data!$D:$D,'Table 4a'!$D$75,Tab_MYS4a_Data!$E:$E,'Table 4a'!$D$64)</f>
        <v>110920</v>
      </c>
      <c r="L75" s="102">
        <f>SUMIFS(Tab_MYS4a_Data!O:O,Tab_MYS4a_Data!$B:$B,'Table 4a'!$D$6,Tab_MYS4a_Data!$C:$C,'Table 4a'!$C$75,Tab_MYS4a_Data!$D:$D,'Table 4a'!$D$75,Tab_MYS4a_Data!$E:$E,'Table 4a'!$D$64)</f>
        <v>107953</v>
      </c>
      <c r="M75" s="103"/>
      <c r="Q75" s="156"/>
    </row>
    <row r="76" spans="1:17" ht="16.5" customHeight="1">
      <c r="A76" s="101" t="s">
        <v>290</v>
      </c>
      <c r="B76" s="119" t="s">
        <v>228</v>
      </c>
      <c r="C76" s="75" t="s">
        <v>291</v>
      </c>
      <c r="D76" s="75" t="s">
        <v>286</v>
      </c>
      <c r="E76" s="102">
        <f>SUMIFS(Tab_MYS4a_Data!H:H,Tab_MYS4a_Data!$B:$B,'Table 4a'!$D$6,Tab_MYS4a_Data!$C:$C,'Table 4a'!$C$76,Tab_MYS4a_Data!$D:$D,'Table 4a'!$D$76,Tab_MYS4a_Data!$E:$E,'Table 4a'!$D$64)</f>
        <v>390</v>
      </c>
      <c r="F76" s="102">
        <f>SUMIFS(Tab_MYS4a_Data!I:I,Tab_MYS4a_Data!$B:$B,'Table 4a'!$D$6,Tab_MYS4a_Data!$C:$C,'Table 4a'!$C$76,Tab_MYS4a_Data!$D:$D,'Table 4a'!$D$76,Tab_MYS4a_Data!$E:$E,'Table 4a'!$D$64)</f>
        <v>185</v>
      </c>
      <c r="G76" s="102">
        <f>SUMIFS(Tab_MYS4a_Data!J:J,Tab_MYS4a_Data!$B:$B,'Table 4a'!$D$6,Tab_MYS4a_Data!$C:$C,'Table 4a'!$C$76,Tab_MYS4a_Data!$D:$D,'Table 4a'!$D$76,Tab_MYS4a_Data!$E:$E,'Table 4a'!$D$64)</f>
        <v>173</v>
      </c>
      <c r="H76" s="102">
        <f>SUMIFS(Tab_MYS4a_Data!K:K,Tab_MYS4a_Data!$B:$B,'Table 4a'!$D$6,Tab_MYS4a_Data!$C:$C,'Table 4a'!$C$76,Tab_MYS4a_Data!$D:$D,'Table 4a'!$D$76,Tab_MYS4a_Data!$E:$E,'Table 4a'!$D$64)</f>
        <v>147</v>
      </c>
      <c r="I76" s="102">
        <f>SUMIFS(Tab_MYS4a_Data!L:L,Tab_MYS4a_Data!$B:$B,'Table 4a'!$D$6,Tab_MYS4a_Data!$C:$C,'Table 4a'!$C$76,Tab_MYS4a_Data!$D:$D,'Table 4a'!$D$76,Tab_MYS4a_Data!$E:$E,'Table 4a'!$D$64)</f>
        <v>173</v>
      </c>
      <c r="J76" s="102">
        <f>SUMIFS(Tab_MYS4a_Data!M:M,Tab_MYS4a_Data!$B:$B,'Table 4a'!$D$6,Tab_MYS4a_Data!$C:$C,'Table 4a'!$C$76,Tab_MYS4a_Data!$D:$D,'Table 4a'!$D$76,Tab_MYS4a_Data!$E:$E,'Table 4a'!$D$64)</f>
        <v>171</v>
      </c>
      <c r="K76" s="102">
        <f>SUMIFS(Tab_MYS4a_Data!N:N,Tab_MYS4a_Data!$B:$B,'Table 4a'!$D$6,Tab_MYS4a_Data!$C:$C,'Table 4a'!$C$76,Tab_MYS4a_Data!$D:$D,'Table 4a'!$D$76,Tab_MYS4a_Data!$E:$E,'Table 4a'!$D$64)</f>
        <v>211</v>
      </c>
      <c r="L76" s="102">
        <f>SUMIFS(Tab_MYS4a_Data!O:O,Tab_MYS4a_Data!$B:$B,'Table 4a'!$D$6,Tab_MYS4a_Data!$C:$C,'Table 4a'!$C$76,Tab_MYS4a_Data!$D:$D,'Table 4a'!$D$76,Tab_MYS4a_Data!$E:$E,'Table 4a'!$D$64)</f>
        <v>242</v>
      </c>
      <c r="M76" s="103"/>
      <c r="Q76" s="156"/>
    </row>
    <row r="77" spans="1:17" s="154" customFormat="1" ht="16.5" customHeight="1">
      <c r="A77" s="105" t="s">
        <v>290</v>
      </c>
      <c r="B77" s="120" t="s">
        <v>287</v>
      </c>
      <c r="C77" s="106" t="s">
        <v>291</v>
      </c>
      <c r="D77" s="106" t="s">
        <v>213</v>
      </c>
      <c r="E77" s="107">
        <f>SUMIFS(Tab_MYS4a_Data!H:H,Tab_MYS4a_Data!$B:$B,'Table 4a'!$D$6,Tab_MYS4a_Data!$C:$C,'Table 4a'!$C$77,Tab_MYS4a_Data!$D:$D,'Table 4a'!$D$77,Tab_MYS4a_Data!$E:$E,'Table 4a'!$D$64)</f>
        <v>107505</v>
      </c>
      <c r="F77" s="107">
        <f>SUMIFS(Tab_MYS4a_Data!I:I,Tab_MYS4a_Data!$B:$B,'Table 4a'!$D$6,Tab_MYS4a_Data!$C:$C,'Table 4a'!$C$77,Tab_MYS4a_Data!$D:$D,'Table 4a'!$D$77,Tab_MYS4a_Data!$E:$E,'Table 4a'!$D$64)</f>
        <v>118581</v>
      </c>
      <c r="G77" s="107">
        <f>SUMIFS(Tab_MYS4a_Data!J:J,Tab_MYS4a_Data!$B:$B,'Table 4a'!$D$6,Tab_MYS4a_Data!$C:$C,'Table 4a'!$C$77,Tab_MYS4a_Data!$D:$D,'Table 4a'!$D$77,Tab_MYS4a_Data!$E:$E,'Table 4a'!$D$64)</f>
        <v>146754</v>
      </c>
      <c r="H77" s="107">
        <f>SUMIFS(Tab_MYS4a_Data!K:K,Tab_MYS4a_Data!$B:$B,'Table 4a'!$D$6,Tab_MYS4a_Data!$C:$C,'Table 4a'!$C$77,Tab_MYS4a_Data!$D:$D,'Table 4a'!$D$77,Tab_MYS4a_Data!$E:$E,'Table 4a'!$D$64)</f>
        <v>163086</v>
      </c>
      <c r="I77" s="107">
        <f>SUMIFS(Tab_MYS4a_Data!L:L,Tab_MYS4a_Data!$B:$B,'Table 4a'!$D$6,Tab_MYS4a_Data!$C:$C,'Table 4a'!$C$77,Tab_MYS4a_Data!$D:$D,'Table 4a'!$D$77,Tab_MYS4a_Data!$E:$E,'Table 4a'!$D$64)</f>
        <v>178388</v>
      </c>
      <c r="J77" s="107">
        <f>SUMIFS(Tab_MYS4a_Data!M:M,Tab_MYS4a_Data!$B:$B,'Table 4a'!$D$6,Tab_MYS4a_Data!$C:$C,'Table 4a'!$C$77,Tab_MYS4a_Data!$D:$D,'Table 4a'!$D$77,Tab_MYS4a_Data!$E:$E,'Table 4a'!$D$64)</f>
        <v>171808</v>
      </c>
      <c r="K77" s="107">
        <f>SUMIFS(Tab_MYS4a_Data!N:N,Tab_MYS4a_Data!$B:$B,'Table 4a'!$D$6,Tab_MYS4a_Data!$C:$C,'Table 4a'!$C$77,Tab_MYS4a_Data!$D:$D,'Table 4a'!$D$77,Tab_MYS4a_Data!$E:$E,'Table 4a'!$D$64)</f>
        <v>202206</v>
      </c>
      <c r="L77" s="107">
        <f>SUMIFS(Tab_MYS4a_Data!O:O,Tab_MYS4a_Data!$B:$B,'Table 4a'!$D$6,Tab_MYS4a_Data!$C:$C,'Table 4a'!$C$77,Tab_MYS4a_Data!$D:$D,'Table 4a'!$D$77,Tab_MYS4a_Data!$E:$E,'Table 4a'!$D$64)</f>
        <v>198530</v>
      </c>
      <c r="M77" s="108"/>
      <c r="Q77" s="157"/>
    </row>
    <row r="78" spans="1:17" ht="16.5" customHeight="1">
      <c r="A78" s="101" t="s">
        <v>292</v>
      </c>
      <c r="B78" s="111" t="s">
        <v>283</v>
      </c>
      <c r="C78" s="75" t="s">
        <v>293</v>
      </c>
      <c r="D78" s="75" t="s">
        <v>283</v>
      </c>
      <c r="E78" s="102">
        <f>SUMIFS(Tab_MYS4a_Data!H:H,Tab_MYS4a_Data!$B:$B,'Table 4a'!$D$6,Tab_MYS4a_Data!$C:$C,'Table 4a'!$C$78,Tab_MYS4a_Data!$D:$D,'Table 4a'!$D$78,Tab_MYS4a_Data!$E:$E,'Table 4a'!$D$64)</f>
        <v>25747</v>
      </c>
      <c r="F78" s="102">
        <f>SUMIFS(Tab_MYS4a_Data!I:I,Tab_MYS4a_Data!$B:$B,'Table 4a'!$D$6,Tab_MYS4a_Data!$C:$C,'Table 4a'!$C$78,Tab_MYS4a_Data!$D:$D,'Table 4a'!$D$78,Tab_MYS4a_Data!$E:$E,'Table 4a'!$D$64)</f>
        <v>29615</v>
      </c>
      <c r="G78" s="102">
        <f>SUMIFS(Tab_MYS4a_Data!J:J,Tab_MYS4a_Data!$B:$B,'Table 4a'!$D$6,Tab_MYS4a_Data!$C:$C,'Table 4a'!$C$78,Tab_MYS4a_Data!$D:$D,'Table 4a'!$D$78,Tab_MYS4a_Data!$E:$E,'Table 4a'!$D$64)</f>
        <v>37617</v>
      </c>
      <c r="H78" s="102">
        <f>SUMIFS(Tab_MYS4a_Data!K:K,Tab_MYS4a_Data!$B:$B,'Table 4a'!$D$6,Tab_MYS4a_Data!$C:$C,'Table 4a'!$C$78,Tab_MYS4a_Data!$D:$D,'Table 4a'!$D$78,Tab_MYS4a_Data!$E:$E,'Table 4a'!$D$64)</f>
        <v>42984</v>
      </c>
      <c r="I78" s="102">
        <f>SUMIFS(Tab_MYS4a_Data!L:L,Tab_MYS4a_Data!$B:$B,'Table 4a'!$D$6,Tab_MYS4a_Data!$C:$C,'Table 4a'!$C$78,Tab_MYS4a_Data!$D:$D,'Table 4a'!$D$78,Tab_MYS4a_Data!$E:$E,'Table 4a'!$D$64)</f>
        <v>47767</v>
      </c>
      <c r="J78" s="102">
        <f>SUMIFS(Tab_MYS4a_Data!M:M,Tab_MYS4a_Data!$B:$B,'Table 4a'!$D$6,Tab_MYS4a_Data!$C:$C,'Table 4a'!$C$78,Tab_MYS4a_Data!$D:$D,'Table 4a'!$D$78,Tab_MYS4a_Data!$E:$E,'Table 4a'!$D$64)</f>
        <v>47400</v>
      </c>
      <c r="K78" s="102">
        <f>SUMIFS(Tab_MYS4a_Data!N:N,Tab_MYS4a_Data!$B:$B,'Table 4a'!$D$6,Tab_MYS4a_Data!$C:$C,'Table 4a'!$C$78,Tab_MYS4a_Data!$D:$D,'Table 4a'!$D$78,Tab_MYS4a_Data!$E:$E,'Table 4a'!$D$64)</f>
        <v>55259</v>
      </c>
      <c r="L78" s="102">
        <f>SUMIFS(Tab_MYS4a_Data!O:O,Tab_MYS4a_Data!$B:$B,'Table 4a'!$D$6,Tab_MYS4a_Data!$C:$C,'Table 4a'!$C$78,Tab_MYS4a_Data!$D:$D,'Table 4a'!$D$78,Tab_MYS4a_Data!$E:$E,'Table 4a'!$D$64)</f>
        <v>53376</v>
      </c>
      <c r="M78" s="103"/>
      <c r="Q78" s="156"/>
    </row>
    <row r="79" spans="1:17" ht="16.5" customHeight="1">
      <c r="A79" s="101" t="s">
        <v>292</v>
      </c>
      <c r="B79" s="111" t="s">
        <v>285</v>
      </c>
      <c r="C79" s="75" t="s">
        <v>293</v>
      </c>
      <c r="D79" s="75" t="s">
        <v>285</v>
      </c>
      <c r="E79" s="102">
        <f>SUMIFS(Tab_MYS4a_Data!H:H,Tab_MYS4a_Data!$B:$B,'Table 4a'!$D$6,Tab_MYS4a_Data!$C:$C,'Table 4a'!$C$79,Tab_MYS4a_Data!$D:$D,'Table 4a'!$D$79,Tab_MYS4a_Data!$E:$E,'Table 4a'!$D$64)</f>
        <v>33576</v>
      </c>
      <c r="F79" s="102">
        <f>SUMIFS(Tab_MYS4a_Data!I:I,Tab_MYS4a_Data!$B:$B,'Table 4a'!$D$6,Tab_MYS4a_Data!$C:$C,'Table 4a'!$C$79,Tab_MYS4a_Data!$D:$D,'Table 4a'!$D$79,Tab_MYS4a_Data!$E:$E,'Table 4a'!$D$64)</f>
        <v>38738</v>
      </c>
      <c r="G79" s="102">
        <f>SUMIFS(Tab_MYS4a_Data!J:J,Tab_MYS4a_Data!$B:$B,'Table 4a'!$D$6,Tab_MYS4a_Data!$C:$C,'Table 4a'!$C$79,Tab_MYS4a_Data!$D:$D,'Table 4a'!$D$79,Tab_MYS4a_Data!$E:$E,'Table 4a'!$D$64)</f>
        <v>50249</v>
      </c>
      <c r="H79" s="102">
        <f>SUMIFS(Tab_MYS4a_Data!K:K,Tab_MYS4a_Data!$B:$B,'Table 4a'!$D$6,Tab_MYS4a_Data!$C:$C,'Table 4a'!$C$79,Tab_MYS4a_Data!$D:$D,'Table 4a'!$D$79,Tab_MYS4a_Data!$E:$E,'Table 4a'!$D$64)</f>
        <v>57197</v>
      </c>
      <c r="I79" s="102">
        <f>SUMIFS(Tab_MYS4a_Data!L:L,Tab_MYS4a_Data!$B:$B,'Table 4a'!$D$6,Tab_MYS4a_Data!$C:$C,'Table 4a'!$C$79,Tab_MYS4a_Data!$D:$D,'Table 4a'!$D$79,Tab_MYS4a_Data!$E:$E,'Table 4a'!$D$64)</f>
        <v>63047</v>
      </c>
      <c r="J79" s="102">
        <f>SUMIFS(Tab_MYS4a_Data!M:M,Tab_MYS4a_Data!$B:$B,'Table 4a'!$D$6,Tab_MYS4a_Data!$C:$C,'Table 4a'!$C$79,Tab_MYS4a_Data!$D:$D,'Table 4a'!$D$79,Tab_MYS4a_Data!$E:$E,'Table 4a'!$D$64)</f>
        <v>61266</v>
      </c>
      <c r="K79" s="102">
        <f>SUMIFS(Tab_MYS4a_Data!N:N,Tab_MYS4a_Data!$B:$B,'Table 4a'!$D$6,Tab_MYS4a_Data!$C:$C,'Table 4a'!$C$79,Tab_MYS4a_Data!$D:$D,'Table 4a'!$D$79,Tab_MYS4a_Data!$E:$E,'Table 4a'!$D$64)</f>
        <v>70850</v>
      </c>
      <c r="L79" s="102">
        <f>SUMIFS(Tab_MYS4a_Data!O:O,Tab_MYS4a_Data!$B:$B,'Table 4a'!$D$6,Tab_MYS4a_Data!$C:$C,'Table 4a'!$C$79,Tab_MYS4a_Data!$D:$D,'Table 4a'!$D$79,Tab_MYS4a_Data!$E:$E,'Table 4a'!$D$64)</f>
        <v>67647</v>
      </c>
      <c r="M79" s="103"/>
      <c r="Q79" s="156"/>
    </row>
    <row r="80" spans="1:17" ht="16.5" customHeight="1">
      <c r="A80" s="101" t="s">
        <v>292</v>
      </c>
      <c r="B80" s="119" t="s">
        <v>228</v>
      </c>
      <c r="C80" s="75" t="s">
        <v>293</v>
      </c>
      <c r="D80" s="75" t="s">
        <v>286</v>
      </c>
      <c r="E80" s="102">
        <f>SUMIFS(Tab_MYS4a_Data!H:H,Tab_MYS4a_Data!$B:$B,'Table 4a'!$D$6,Tab_MYS4a_Data!$C:$C,'Table 4a'!$C$80,Tab_MYS4a_Data!$D:$D,'Table 4a'!$D$80,Tab_MYS4a_Data!$E:$E,'Table 4a'!$D$64)</f>
        <v>141</v>
      </c>
      <c r="F80" s="102">
        <f>SUMIFS(Tab_MYS4a_Data!I:I,Tab_MYS4a_Data!$B:$B,'Table 4a'!$D$6,Tab_MYS4a_Data!$C:$C,'Table 4a'!$C$80,Tab_MYS4a_Data!$D:$D,'Table 4a'!$D$80,Tab_MYS4a_Data!$E:$E,'Table 4a'!$D$64)</f>
        <v>59</v>
      </c>
      <c r="G80" s="102">
        <f>SUMIFS(Tab_MYS4a_Data!J:J,Tab_MYS4a_Data!$B:$B,'Table 4a'!$D$6,Tab_MYS4a_Data!$C:$C,'Table 4a'!$C$80,Tab_MYS4a_Data!$D:$D,'Table 4a'!$D$80,Tab_MYS4a_Data!$E:$E,'Table 4a'!$D$64)</f>
        <v>52</v>
      </c>
      <c r="H80" s="102">
        <f>SUMIFS(Tab_MYS4a_Data!K:K,Tab_MYS4a_Data!$B:$B,'Table 4a'!$D$6,Tab_MYS4a_Data!$C:$C,'Table 4a'!$C$80,Tab_MYS4a_Data!$D:$D,'Table 4a'!$D$80,Tab_MYS4a_Data!$E:$E,'Table 4a'!$D$64)</f>
        <v>63</v>
      </c>
      <c r="I80" s="102">
        <f>SUMIFS(Tab_MYS4a_Data!L:L,Tab_MYS4a_Data!$B:$B,'Table 4a'!$D$6,Tab_MYS4a_Data!$C:$C,'Table 4a'!$C$80,Tab_MYS4a_Data!$D:$D,'Table 4a'!$D$80,Tab_MYS4a_Data!$E:$E,'Table 4a'!$D$64)</f>
        <v>80</v>
      </c>
      <c r="J80" s="102">
        <f>SUMIFS(Tab_MYS4a_Data!M:M,Tab_MYS4a_Data!$B:$B,'Table 4a'!$D$6,Tab_MYS4a_Data!$C:$C,'Table 4a'!$C$80,Tab_MYS4a_Data!$D:$D,'Table 4a'!$D$80,Tab_MYS4a_Data!$E:$E,'Table 4a'!$D$64)</f>
        <v>52</v>
      </c>
      <c r="K80" s="102">
        <f>SUMIFS(Tab_MYS4a_Data!N:N,Tab_MYS4a_Data!$B:$B,'Table 4a'!$D$6,Tab_MYS4a_Data!$C:$C,'Table 4a'!$C$80,Tab_MYS4a_Data!$D:$D,'Table 4a'!$D$80,Tab_MYS4a_Data!$E:$E,'Table 4a'!$D$64)</f>
        <v>64</v>
      </c>
      <c r="L80" s="102">
        <f>SUMIFS(Tab_MYS4a_Data!O:O,Tab_MYS4a_Data!$B:$B,'Table 4a'!$D$6,Tab_MYS4a_Data!$C:$C,'Table 4a'!$C$80,Tab_MYS4a_Data!$D:$D,'Table 4a'!$D$80,Tab_MYS4a_Data!$E:$E,'Table 4a'!$D$64)</f>
        <v>74</v>
      </c>
      <c r="M80" s="103"/>
    </row>
    <row r="81" spans="1:13" s="154" customFormat="1" ht="16.5" customHeight="1">
      <c r="A81" s="105" t="s">
        <v>292</v>
      </c>
      <c r="B81" s="120" t="s">
        <v>287</v>
      </c>
      <c r="C81" s="106" t="s">
        <v>293</v>
      </c>
      <c r="D81" s="106" t="s">
        <v>213</v>
      </c>
      <c r="E81" s="107">
        <f>SUMIFS(Tab_MYS4a_Data!H:H,Tab_MYS4a_Data!$B:$B,'Table 4a'!$D$6,Tab_MYS4a_Data!$C:$C,'Table 4a'!$C$81,Tab_MYS4a_Data!$D:$D,'Table 4a'!$D$81,Tab_MYS4a_Data!$E:$E,'Table 4a'!$D$64)</f>
        <v>59464</v>
      </c>
      <c r="F81" s="107">
        <f>SUMIFS(Tab_MYS4a_Data!I:I,Tab_MYS4a_Data!$B:$B,'Table 4a'!$D$6,Tab_MYS4a_Data!$C:$C,'Table 4a'!$C$81,Tab_MYS4a_Data!$D:$D,'Table 4a'!$D$81,Tab_MYS4a_Data!$E:$E,'Table 4a'!$D$64)</f>
        <v>68412</v>
      </c>
      <c r="G81" s="107">
        <f>SUMIFS(Tab_MYS4a_Data!J:J,Tab_MYS4a_Data!$B:$B,'Table 4a'!$D$6,Tab_MYS4a_Data!$C:$C,'Table 4a'!$C$81,Tab_MYS4a_Data!$D:$D,'Table 4a'!$D$81,Tab_MYS4a_Data!$E:$E,'Table 4a'!$D$64)</f>
        <v>87918</v>
      </c>
      <c r="H81" s="107">
        <f>SUMIFS(Tab_MYS4a_Data!K:K,Tab_MYS4a_Data!$B:$B,'Table 4a'!$D$6,Tab_MYS4a_Data!$C:$C,'Table 4a'!$C$81,Tab_MYS4a_Data!$D:$D,'Table 4a'!$D$81,Tab_MYS4a_Data!$E:$E,'Table 4a'!$D$64)</f>
        <v>100245</v>
      </c>
      <c r="I81" s="107">
        <f>SUMIFS(Tab_MYS4a_Data!L:L,Tab_MYS4a_Data!$B:$B,'Table 4a'!$D$6,Tab_MYS4a_Data!$C:$C,'Table 4a'!$C$81,Tab_MYS4a_Data!$D:$D,'Table 4a'!$D$81,Tab_MYS4a_Data!$E:$E,'Table 4a'!$D$64)</f>
        <v>110894</v>
      </c>
      <c r="J81" s="107">
        <f>SUMIFS(Tab_MYS4a_Data!M:M,Tab_MYS4a_Data!$B:$B,'Table 4a'!$D$6,Tab_MYS4a_Data!$C:$C,'Table 4a'!$C$81,Tab_MYS4a_Data!$D:$D,'Table 4a'!$D$81,Tab_MYS4a_Data!$E:$E,'Table 4a'!$D$64)</f>
        <v>108718</v>
      </c>
      <c r="K81" s="107">
        <f>SUMIFS(Tab_MYS4a_Data!N:N,Tab_MYS4a_Data!$B:$B,'Table 4a'!$D$6,Tab_MYS4a_Data!$C:$C,'Table 4a'!$C$81,Tab_MYS4a_Data!$D:$D,'Table 4a'!$D$81,Tab_MYS4a_Data!$E:$E,'Table 4a'!$D$64)</f>
        <v>126174</v>
      </c>
      <c r="L81" s="107">
        <f>SUMIFS(Tab_MYS4a_Data!O:O,Tab_MYS4a_Data!$B:$B,'Table 4a'!$D$6,Tab_MYS4a_Data!$C:$C,'Table 4a'!$C$81,Tab_MYS4a_Data!$D:$D,'Table 4a'!$D$81,Tab_MYS4a_Data!$E:$E,'Table 4a'!$D$64)</f>
        <v>121097</v>
      </c>
      <c r="M81" s="108"/>
    </row>
    <row r="82" spans="1:13" ht="16.5" customHeight="1">
      <c r="A82" s="101" t="s">
        <v>294</v>
      </c>
      <c r="B82" s="111" t="s">
        <v>283</v>
      </c>
      <c r="C82" s="75" t="s">
        <v>295</v>
      </c>
      <c r="D82" s="75" t="s">
        <v>283</v>
      </c>
      <c r="E82" s="102">
        <f>SUMIFS(Tab_MYS4a_Data!H:H,Tab_MYS4a_Data!$B:$B,'Table 4a'!$D$6,Tab_MYS4a_Data!$C:$C,'Table 4a'!$C$82,Tab_MYS4a_Data!$D:$D,'Table 4a'!$D$82,Tab_MYS4a_Data!$E:$E,'Table 4a'!$D$64)</f>
        <v>28291</v>
      </c>
      <c r="F82" s="102">
        <f>SUMIFS(Tab_MYS4a_Data!I:I,Tab_MYS4a_Data!$B:$B,'Table 4a'!$D$6,Tab_MYS4a_Data!$C:$C,'Table 4a'!$C$82,Tab_MYS4a_Data!$D:$D,'Table 4a'!$D$82,Tab_MYS4a_Data!$E:$E,'Table 4a'!$D$64)</f>
        <v>30604</v>
      </c>
      <c r="G82" s="102">
        <f>SUMIFS(Tab_MYS4a_Data!J:J,Tab_MYS4a_Data!$B:$B,'Table 4a'!$D$6,Tab_MYS4a_Data!$C:$C,'Table 4a'!$C$82,Tab_MYS4a_Data!$D:$D,'Table 4a'!$D$82,Tab_MYS4a_Data!$E:$E,'Table 4a'!$D$64)</f>
        <v>36910</v>
      </c>
      <c r="H82" s="102">
        <f>SUMIFS(Tab_MYS4a_Data!K:K,Tab_MYS4a_Data!$B:$B,'Table 4a'!$D$6,Tab_MYS4a_Data!$C:$C,'Table 4a'!$C$82,Tab_MYS4a_Data!$D:$D,'Table 4a'!$D$82,Tab_MYS4a_Data!$E:$E,'Table 4a'!$D$64)</f>
        <v>40633</v>
      </c>
      <c r="I82" s="102">
        <f>SUMIFS(Tab_MYS4a_Data!L:L,Tab_MYS4a_Data!$B:$B,'Table 4a'!$D$6,Tab_MYS4a_Data!$C:$C,'Table 4a'!$C$82,Tab_MYS4a_Data!$D:$D,'Table 4a'!$D$82,Tab_MYS4a_Data!$E:$E,'Table 4a'!$D$64)</f>
        <v>45408</v>
      </c>
      <c r="J82" s="102">
        <f>SUMIFS(Tab_MYS4a_Data!M:M,Tab_MYS4a_Data!$B:$B,'Table 4a'!$D$6,Tab_MYS4a_Data!$C:$C,'Table 4a'!$C$82,Tab_MYS4a_Data!$D:$D,'Table 4a'!$D$82,Tab_MYS4a_Data!$E:$E,'Table 4a'!$D$64)</f>
        <v>46311</v>
      </c>
      <c r="K82" s="102">
        <f>SUMIFS(Tab_MYS4a_Data!N:N,Tab_MYS4a_Data!$B:$B,'Table 4a'!$D$6,Tab_MYS4a_Data!$C:$C,'Table 4a'!$C$82,Tab_MYS4a_Data!$D:$D,'Table 4a'!$D$82,Tab_MYS4a_Data!$E:$E,'Table 4a'!$D$64)</f>
        <v>57563</v>
      </c>
      <c r="L82" s="102">
        <f>SUMIFS(Tab_MYS4a_Data!O:O,Tab_MYS4a_Data!$B:$B,'Table 4a'!$D$6,Tab_MYS4a_Data!$C:$C,'Table 4a'!$C$82,Tab_MYS4a_Data!$D:$D,'Table 4a'!$D$82,Tab_MYS4a_Data!$E:$E,'Table 4a'!$D$64)</f>
        <v>59141</v>
      </c>
      <c r="M82" s="103"/>
    </row>
    <row r="83" spans="1:13" ht="16.5" customHeight="1">
      <c r="A83" s="101" t="s">
        <v>294</v>
      </c>
      <c r="B83" s="111" t="s">
        <v>285</v>
      </c>
      <c r="C83" s="75" t="s">
        <v>295</v>
      </c>
      <c r="D83" s="75" t="s">
        <v>285</v>
      </c>
      <c r="E83" s="102">
        <f>SUMIFS(Tab_MYS4a_Data!H:H,Tab_MYS4a_Data!$B:$B,'Table 4a'!$D$6,Tab_MYS4a_Data!$C:$C,'Table 4a'!$C$83,Tab_MYS4a_Data!$D:$D,'Table 4a'!$D$83,Tab_MYS4a_Data!$E:$E,'Table 4a'!$D$64)</f>
        <v>35902</v>
      </c>
      <c r="F83" s="102">
        <f>SUMIFS(Tab_MYS4a_Data!I:I,Tab_MYS4a_Data!$B:$B,'Table 4a'!$D$6,Tab_MYS4a_Data!$C:$C,'Table 4a'!$C$83,Tab_MYS4a_Data!$D:$D,'Table 4a'!$D$83,Tab_MYS4a_Data!$E:$E,'Table 4a'!$D$64)</f>
        <v>39564</v>
      </c>
      <c r="G83" s="102">
        <f>SUMIFS(Tab_MYS4a_Data!J:J,Tab_MYS4a_Data!$B:$B,'Table 4a'!$D$6,Tab_MYS4a_Data!$C:$C,'Table 4a'!$C$83,Tab_MYS4a_Data!$D:$D,'Table 4a'!$D$83,Tab_MYS4a_Data!$E:$E,'Table 4a'!$D$64)</f>
        <v>49377</v>
      </c>
      <c r="H83" s="102">
        <f>SUMIFS(Tab_MYS4a_Data!K:K,Tab_MYS4a_Data!$B:$B,'Table 4a'!$D$6,Tab_MYS4a_Data!$C:$C,'Table 4a'!$C$83,Tab_MYS4a_Data!$D:$D,'Table 4a'!$D$83,Tab_MYS4a_Data!$E:$E,'Table 4a'!$D$64)</f>
        <v>54750</v>
      </c>
      <c r="I83" s="102">
        <f>SUMIFS(Tab_MYS4a_Data!L:L,Tab_MYS4a_Data!$B:$B,'Table 4a'!$D$6,Tab_MYS4a_Data!$C:$C,'Table 4a'!$C$83,Tab_MYS4a_Data!$D:$D,'Table 4a'!$D$83,Tab_MYS4a_Data!$E:$E,'Table 4a'!$D$64)</f>
        <v>60799</v>
      </c>
      <c r="J83" s="102">
        <f>SUMIFS(Tab_MYS4a_Data!M:M,Tab_MYS4a_Data!$B:$B,'Table 4a'!$D$6,Tab_MYS4a_Data!$C:$C,'Table 4a'!$C$83,Tab_MYS4a_Data!$D:$D,'Table 4a'!$D$83,Tab_MYS4a_Data!$E:$E,'Table 4a'!$D$64)</f>
        <v>60747</v>
      </c>
      <c r="K83" s="102">
        <f>SUMIFS(Tab_MYS4a_Data!N:N,Tab_MYS4a_Data!$B:$B,'Table 4a'!$D$6,Tab_MYS4a_Data!$C:$C,'Table 4a'!$C$83,Tab_MYS4a_Data!$D:$D,'Table 4a'!$D$83,Tab_MYS4a_Data!$E:$E,'Table 4a'!$D$64)</f>
        <v>74780</v>
      </c>
      <c r="L83" s="102">
        <f>SUMIFS(Tab_MYS4a_Data!O:O,Tab_MYS4a_Data!$B:$B,'Table 4a'!$D$6,Tab_MYS4a_Data!$C:$C,'Table 4a'!$C$83,Tab_MYS4a_Data!$D:$D,'Table 4a'!$D$83,Tab_MYS4a_Data!$E:$E,'Table 4a'!$D$64)</f>
        <v>75353</v>
      </c>
      <c r="M83" s="103"/>
    </row>
    <row r="84" spans="1:13" ht="16.5" customHeight="1">
      <c r="A84" s="101" t="s">
        <v>294</v>
      </c>
      <c r="B84" s="119" t="s">
        <v>228</v>
      </c>
      <c r="C84" s="75" t="s">
        <v>295</v>
      </c>
      <c r="D84" s="75" t="s">
        <v>286</v>
      </c>
      <c r="E84" s="102">
        <f>SUMIFS(Tab_MYS4a_Data!H:H,Tab_MYS4a_Data!$B:$B,'Table 4a'!$D$6,Tab_MYS4a_Data!$C:$C,'Table 4a'!$C$84,Tab_MYS4a_Data!$D:$D,'Table 4a'!$D$84,Tab_MYS4a_Data!$E:$E,'Table 4a'!$D$64)</f>
        <v>115</v>
      </c>
      <c r="F84" s="102">
        <f>SUMIFS(Tab_MYS4a_Data!I:I,Tab_MYS4a_Data!$B:$B,'Table 4a'!$D$6,Tab_MYS4a_Data!$C:$C,'Table 4a'!$C$84,Tab_MYS4a_Data!$D:$D,'Table 4a'!$D$84,Tab_MYS4a_Data!$E:$E,'Table 4a'!$D$64)</f>
        <v>45</v>
      </c>
      <c r="G84" s="102">
        <f>SUMIFS(Tab_MYS4a_Data!J:J,Tab_MYS4a_Data!$B:$B,'Table 4a'!$D$6,Tab_MYS4a_Data!$C:$C,'Table 4a'!$C$84,Tab_MYS4a_Data!$D:$D,'Table 4a'!$D$84,Tab_MYS4a_Data!$E:$E,'Table 4a'!$D$64)</f>
        <v>35</v>
      </c>
      <c r="H84" s="102">
        <f>SUMIFS(Tab_MYS4a_Data!K:K,Tab_MYS4a_Data!$B:$B,'Table 4a'!$D$6,Tab_MYS4a_Data!$C:$C,'Table 4a'!$C$84,Tab_MYS4a_Data!$D:$D,'Table 4a'!$D$84,Tab_MYS4a_Data!$E:$E,'Table 4a'!$D$64)</f>
        <v>28</v>
      </c>
      <c r="I84" s="102">
        <f>SUMIFS(Tab_MYS4a_Data!L:L,Tab_MYS4a_Data!$B:$B,'Table 4a'!$D$6,Tab_MYS4a_Data!$C:$C,'Table 4a'!$C$84,Tab_MYS4a_Data!$D:$D,'Table 4a'!$D$84,Tab_MYS4a_Data!$E:$E,'Table 4a'!$D$64)</f>
        <v>37</v>
      </c>
      <c r="J84" s="102">
        <f>SUMIFS(Tab_MYS4a_Data!M:M,Tab_MYS4a_Data!$B:$B,'Table 4a'!$D$6,Tab_MYS4a_Data!$C:$C,'Table 4a'!$C$84,Tab_MYS4a_Data!$D:$D,'Table 4a'!$D$84,Tab_MYS4a_Data!$E:$E,'Table 4a'!$D$64)</f>
        <v>40</v>
      </c>
      <c r="K84" s="102">
        <f>SUMIFS(Tab_MYS4a_Data!N:N,Tab_MYS4a_Data!$B:$B,'Table 4a'!$D$6,Tab_MYS4a_Data!$C:$C,'Table 4a'!$C$84,Tab_MYS4a_Data!$D:$D,'Table 4a'!$D$84,Tab_MYS4a_Data!$E:$E,'Table 4a'!$D$64)</f>
        <v>51</v>
      </c>
      <c r="L84" s="102">
        <f>SUMIFS(Tab_MYS4a_Data!O:O,Tab_MYS4a_Data!$B:$B,'Table 4a'!$D$6,Tab_MYS4a_Data!$C:$C,'Table 4a'!$C$84,Tab_MYS4a_Data!$D:$D,'Table 4a'!$D$84,Tab_MYS4a_Data!$E:$E,'Table 4a'!$D$64)</f>
        <v>60</v>
      </c>
      <c r="M84" s="103"/>
    </row>
    <row r="85" spans="1:13" s="154" customFormat="1" ht="16.5" customHeight="1">
      <c r="A85" s="105" t="s">
        <v>294</v>
      </c>
      <c r="B85" s="120" t="s">
        <v>287</v>
      </c>
      <c r="C85" s="106" t="s">
        <v>295</v>
      </c>
      <c r="D85" s="106" t="s">
        <v>213</v>
      </c>
      <c r="E85" s="107">
        <f>SUMIFS(Tab_MYS4a_Data!H:H,Tab_MYS4a_Data!$B:$B,'Table 4a'!$D$6,Tab_MYS4a_Data!$C:$C,'Table 4a'!$C$85,Tab_MYS4a_Data!$D:$D,'Table 4a'!$D$85,Tab_MYS4a_Data!$E:$E,'Table 4a'!$D$64)</f>
        <v>64308</v>
      </c>
      <c r="F85" s="107">
        <f>SUMIFS(Tab_MYS4a_Data!I:I,Tab_MYS4a_Data!$B:$B,'Table 4a'!$D$6,Tab_MYS4a_Data!$C:$C,'Table 4a'!$C$85,Tab_MYS4a_Data!$D:$D,'Table 4a'!$D$85,Tab_MYS4a_Data!$E:$E,'Table 4a'!$D$64)</f>
        <v>70212</v>
      </c>
      <c r="G85" s="107">
        <f>SUMIFS(Tab_MYS4a_Data!J:J,Tab_MYS4a_Data!$B:$B,'Table 4a'!$D$6,Tab_MYS4a_Data!$C:$C,'Table 4a'!$C$85,Tab_MYS4a_Data!$D:$D,'Table 4a'!$D$85,Tab_MYS4a_Data!$E:$E,'Table 4a'!$D$64)</f>
        <v>86321</v>
      </c>
      <c r="H85" s="107">
        <f>SUMIFS(Tab_MYS4a_Data!K:K,Tab_MYS4a_Data!$B:$B,'Table 4a'!$D$6,Tab_MYS4a_Data!$C:$C,'Table 4a'!$C$85,Tab_MYS4a_Data!$D:$D,'Table 4a'!$D$85,Tab_MYS4a_Data!$E:$E,'Table 4a'!$D$64)</f>
        <v>95411</v>
      </c>
      <c r="I85" s="107">
        <f>SUMIFS(Tab_MYS4a_Data!L:L,Tab_MYS4a_Data!$B:$B,'Table 4a'!$D$6,Tab_MYS4a_Data!$C:$C,'Table 4a'!$C$85,Tab_MYS4a_Data!$D:$D,'Table 4a'!$D$85,Tab_MYS4a_Data!$E:$E,'Table 4a'!$D$64)</f>
        <v>106245</v>
      </c>
      <c r="J85" s="107">
        <f>SUMIFS(Tab_MYS4a_Data!M:M,Tab_MYS4a_Data!$B:$B,'Table 4a'!$D$6,Tab_MYS4a_Data!$C:$C,'Table 4a'!$C$85,Tab_MYS4a_Data!$D:$D,'Table 4a'!$D$85,Tab_MYS4a_Data!$E:$E,'Table 4a'!$D$64)</f>
        <v>107099</v>
      </c>
      <c r="K85" s="107">
        <f>SUMIFS(Tab_MYS4a_Data!N:N,Tab_MYS4a_Data!$B:$B,'Table 4a'!$D$6,Tab_MYS4a_Data!$C:$C,'Table 4a'!$C$85,Tab_MYS4a_Data!$D:$D,'Table 4a'!$D$85,Tab_MYS4a_Data!$E:$E,'Table 4a'!$D$64)</f>
        <v>132394</v>
      </c>
      <c r="L85" s="107">
        <f>SUMIFS(Tab_MYS4a_Data!O:O,Tab_MYS4a_Data!$B:$B,'Table 4a'!$D$6,Tab_MYS4a_Data!$C:$C,'Table 4a'!$C$85,Tab_MYS4a_Data!$D:$D,'Table 4a'!$D$85,Tab_MYS4a_Data!$E:$E,'Table 4a'!$D$64)</f>
        <v>134554</v>
      </c>
      <c r="M85" s="108"/>
    </row>
    <row r="86" spans="1:13" ht="16.5" customHeight="1">
      <c r="A86" s="101" t="s">
        <v>296</v>
      </c>
      <c r="B86" s="111" t="s">
        <v>283</v>
      </c>
      <c r="C86" s="75" t="s">
        <v>297</v>
      </c>
      <c r="D86" s="75" t="s">
        <v>283</v>
      </c>
      <c r="E86" s="102">
        <f>SUMIFS(Tab_MYS4a_Data!H:H,Tab_MYS4a_Data!$B:$B,'Table 4a'!$D$6,Tab_MYS4a_Data!$C:$C,'Table 4a'!$C$86,Tab_MYS4a_Data!$D:$D,'Table 4a'!$D$86,Tab_MYS4a_Data!$E:$E,'Table 4a'!$D$64)</f>
        <v>25217</v>
      </c>
      <c r="F86" s="102">
        <f>SUMIFS(Tab_MYS4a_Data!I:I,Tab_MYS4a_Data!$B:$B,'Table 4a'!$D$6,Tab_MYS4a_Data!$C:$C,'Table 4a'!$C$86,Tab_MYS4a_Data!$D:$D,'Table 4a'!$D$86,Tab_MYS4a_Data!$E:$E,'Table 4a'!$D$64)</f>
        <v>28216</v>
      </c>
      <c r="G86" s="102">
        <f>SUMIFS(Tab_MYS4a_Data!J:J,Tab_MYS4a_Data!$B:$B,'Table 4a'!$D$6,Tab_MYS4a_Data!$C:$C,'Table 4a'!$C$86,Tab_MYS4a_Data!$D:$D,'Table 4a'!$D$86,Tab_MYS4a_Data!$E:$E,'Table 4a'!$D$64)</f>
        <v>35531</v>
      </c>
      <c r="H86" s="102">
        <f>SUMIFS(Tab_MYS4a_Data!K:K,Tab_MYS4a_Data!$B:$B,'Table 4a'!$D$6,Tab_MYS4a_Data!$C:$C,'Table 4a'!$C$86,Tab_MYS4a_Data!$D:$D,'Table 4a'!$D$86,Tab_MYS4a_Data!$E:$E,'Table 4a'!$D$64)</f>
        <v>41559</v>
      </c>
      <c r="I86" s="102">
        <f>SUMIFS(Tab_MYS4a_Data!L:L,Tab_MYS4a_Data!$B:$B,'Table 4a'!$D$6,Tab_MYS4a_Data!$C:$C,'Table 4a'!$C$86,Tab_MYS4a_Data!$D:$D,'Table 4a'!$D$86,Tab_MYS4a_Data!$E:$E,'Table 4a'!$D$64)</f>
        <v>46774</v>
      </c>
      <c r="J86" s="102">
        <f>SUMIFS(Tab_MYS4a_Data!M:M,Tab_MYS4a_Data!$B:$B,'Table 4a'!$D$6,Tab_MYS4a_Data!$C:$C,'Table 4a'!$C$86,Tab_MYS4a_Data!$D:$D,'Table 4a'!$D$86,Tab_MYS4a_Data!$E:$E,'Table 4a'!$D$64)</f>
        <v>47155</v>
      </c>
      <c r="K86" s="102">
        <f>SUMIFS(Tab_MYS4a_Data!N:N,Tab_MYS4a_Data!$B:$B,'Table 4a'!$D$6,Tab_MYS4a_Data!$C:$C,'Table 4a'!$C$86,Tab_MYS4a_Data!$D:$D,'Table 4a'!$D$86,Tab_MYS4a_Data!$E:$E,'Table 4a'!$D$64)</f>
        <v>56691</v>
      </c>
      <c r="L86" s="102">
        <f>SUMIFS(Tab_MYS4a_Data!O:O,Tab_MYS4a_Data!$B:$B,'Table 4a'!$D$6,Tab_MYS4a_Data!$C:$C,'Table 4a'!$C$86,Tab_MYS4a_Data!$D:$D,'Table 4a'!$D$86,Tab_MYS4a_Data!$E:$E,'Table 4a'!$D$64)</f>
        <v>56532</v>
      </c>
      <c r="M86" s="103"/>
    </row>
    <row r="87" spans="1:13" ht="16.5" customHeight="1">
      <c r="A87" s="101" t="s">
        <v>296</v>
      </c>
      <c r="B87" s="111" t="s">
        <v>285</v>
      </c>
      <c r="C87" s="75" t="s">
        <v>297</v>
      </c>
      <c r="D87" s="75" t="s">
        <v>285</v>
      </c>
      <c r="E87" s="102">
        <f>SUMIFS(Tab_MYS4a_Data!H:H,Tab_MYS4a_Data!$B:$B,'Table 4a'!$D$6,Tab_MYS4a_Data!$C:$C,'Table 4a'!$C$87,Tab_MYS4a_Data!$D:$D,'Table 4a'!$D$87,Tab_MYS4a_Data!$E:$E,'Table 4a'!$D$64)</f>
        <v>30394</v>
      </c>
      <c r="F87" s="102">
        <f>SUMIFS(Tab_MYS4a_Data!I:I,Tab_MYS4a_Data!$B:$B,'Table 4a'!$D$6,Tab_MYS4a_Data!$C:$C,'Table 4a'!$C$87,Tab_MYS4a_Data!$D:$D,'Table 4a'!$D$87,Tab_MYS4a_Data!$E:$E,'Table 4a'!$D$64)</f>
        <v>34677</v>
      </c>
      <c r="G87" s="102">
        <f>SUMIFS(Tab_MYS4a_Data!J:J,Tab_MYS4a_Data!$B:$B,'Table 4a'!$D$6,Tab_MYS4a_Data!$C:$C,'Table 4a'!$C$87,Tab_MYS4a_Data!$D:$D,'Table 4a'!$D$87,Tab_MYS4a_Data!$E:$E,'Table 4a'!$D$64)</f>
        <v>45560</v>
      </c>
      <c r="H87" s="102">
        <f>SUMIFS(Tab_MYS4a_Data!K:K,Tab_MYS4a_Data!$B:$B,'Table 4a'!$D$6,Tab_MYS4a_Data!$C:$C,'Table 4a'!$C$87,Tab_MYS4a_Data!$D:$D,'Table 4a'!$D$87,Tab_MYS4a_Data!$E:$E,'Table 4a'!$D$64)</f>
        <v>53767</v>
      </c>
      <c r="I87" s="102">
        <f>SUMIFS(Tab_MYS4a_Data!L:L,Tab_MYS4a_Data!$B:$B,'Table 4a'!$D$6,Tab_MYS4a_Data!$C:$C,'Table 4a'!$C$87,Tab_MYS4a_Data!$D:$D,'Table 4a'!$D$87,Tab_MYS4a_Data!$E:$E,'Table 4a'!$D$64)</f>
        <v>61128</v>
      </c>
      <c r="J87" s="102">
        <f>SUMIFS(Tab_MYS4a_Data!M:M,Tab_MYS4a_Data!$B:$B,'Table 4a'!$D$6,Tab_MYS4a_Data!$C:$C,'Table 4a'!$C$87,Tab_MYS4a_Data!$D:$D,'Table 4a'!$D$87,Tab_MYS4a_Data!$E:$E,'Table 4a'!$D$64)</f>
        <v>61146</v>
      </c>
      <c r="K87" s="102">
        <f>SUMIFS(Tab_MYS4a_Data!N:N,Tab_MYS4a_Data!$B:$B,'Table 4a'!$D$6,Tab_MYS4a_Data!$C:$C,'Table 4a'!$C$87,Tab_MYS4a_Data!$D:$D,'Table 4a'!$D$87,Tab_MYS4a_Data!$E:$E,'Table 4a'!$D$64)</f>
        <v>74011</v>
      </c>
      <c r="L87" s="102">
        <f>SUMIFS(Tab_MYS4a_Data!O:O,Tab_MYS4a_Data!$B:$B,'Table 4a'!$D$6,Tab_MYS4a_Data!$C:$C,'Table 4a'!$C$87,Tab_MYS4a_Data!$D:$D,'Table 4a'!$D$87,Tab_MYS4a_Data!$E:$E,'Table 4a'!$D$64)</f>
        <v>72761</v>
      </c>
      <c r="M87" s="103"/>
    </row>
    <row r="88" spans="1:13" ht="16.5" customHeight="1">
      <c r="A88" s="101" t="s">
        <v>296</v>
      </c>
      <c r="B88" s="119" t="s">
        <v>228</v>
      </c>
      <c r="C88" s="75" t="s">
        <v>297</v>
      </c>
      <c r="D88" s="75" t="s">
        <v>286</v>
      </c>
      <c r="E88" s="102">
        <f>SUMIFS(Tab_MYS4a_Data!H:H,Tab_MYS4a_Data!$B:$B,'Table 4a'!$D$6,Tab_MYS4a_Data!$C:$C,'Table 4a'!$C$88,Tab_MYS4a_Data!$D:$D,'Table 4a'!$D$88,Tab_MYS4a_Data!$E:$E,'Table 4a'!$D$64)</f>
        <v>79</v>
      </c>
      <c r="F88" s="102">
        <f>SUMIFS(Tab_MYS4a_Data!I:I,Tab_MYS4a_Data!$B:$B,'Table 4a'!$D$6,Tab_MYS4a_Data!$C:$C,'Table 4a'!$C$88,Tab_MYS4a_Data!$D:$D,'Table 4a'!$D$88,Tab_MYS4a_Data!$E:$E,'Table 4a'!$D$64)</f>
        <v>34</v>
      </c>
      <c r="G88" s="102">
        <f>SUMIFS(Tab_MYS4a_Data!J:J,Tab_MYS4a_Data!$B:$B,'Table 4a'!$D$6,Tab_MYS4a_Data!$C:$C,'Table 4a'!$C$88,Tab_MYS4a_Data!$D:$D,'Table 4a'!$D$88,Tab_MYS4a_Data!$E:$E,'Table 4a'!$D$64)</f>
        <v>29</v>
      </c>
      <c r="H88" s="102">
        <f>SUMIFS(Tab_MYS4a_Data!K:K,Tab_MYS4a_Data!$B:$B,'Table 4a'!$D$6,Tab_MYS4a_Data!$C:$C,'Table 4a'!$C$88,Tab_MYS4a_Data!$D:$D,'Table 4a'!$D$88,Tab_MYS4a_Data!$E:$E,'Table 4a'!$D$64)</f>
        <v>24</v>
      </c>
      <c r="I88" s="102">
        <f>SUMIFS(Tab_MYS4a_Data!L:L,Tab_MYS4a_Data!$B:$B,'Table 4a'!$D$6,Tab_MYS4a_Data!$C:$C,'Table 4a'!$C$88,Tab_MYS4a_Data!$D:$D,'Table 4a'!$D$88,Tab_MYS4a_Data!$E:$E,'Table 4a'!$D$64)</f>
        <v>32</v>
      </c>
      <c r="J88" s="102">
        <f>SUMIFS(Tab_MYS4a_Data!M:M,Tab_MYS4a_Data!$B:$B,'Table 4a'!$D$6,Tab_MYS4a_Data!$C:$C,'Table 4a'!$C$88,Tab_MYS4a_Data!$D:$D,'Table 4a'!$D$88,Tab_MYS4a_Data!$E:$E,'Table 4a'!$D$64)</f>
        <v>36</v>
      </c>
      <c r="K88" s="102">
        <f>SUMIFS(Tab_MYS4a_Data!N:N,Tab_MYS4a_Data!$B:$B,'Table 4a'!$D$6,Tab_MYS4a_Data!$C:$C,'Table 4a'!$C$88,Tab_MYS4a_Data!$D:$D,'Table 4a'!$D$88,Tab_MYS4a_Data!$E:$E,'Table 4a'!$D$64)</f>
        <v>43</v>
      </c>
      <c r="L88" s="102">
        <f>SUMIFS(Tab_MYS4a_Data!O:O,Tab_MYS4a_Data!$B:$B,'Table 4a'!$D$6,Tab_MYS4a_Data!$C:$C,'Table 4a'!$C$88,Tab_MYS4a_Data!$D:$D,'Table 4a'!$D$88,Tab_MYS4a_Data!$E:$E,'Table 4a'!$D$64)</f>
        <v>50</v>
      </c>
      <c r="M88" s="103"/>
    </row>
    <row r="89" spans="1:13" s="154" customFormat="1" ht="16.5" customHeight="1">
      <c r="A89" s="105" t="s">
        <v>296</v>
      </c>
      <c r="B89" s="120" t="s">
        <v>287</v>
      </c>
      <c r="C89" s="106" t="s">
        <v>297</v>
      </c>
      <c r="D89" s="106" t="s">
        <v>213</v>
      </c>
      <c r="E89" s="107">
        <f>SUMIFS(Tab_MYS4a_Data!H:H,Tab_MYS4a_Data!$B:$B,'Table 4a'!$D$6,Tab_MYS4a_Data!$C:$C,'Table 4a'!$C$89,Tab_MYS4a_Data!$D:$D,'Table 4a'!$D$89,Tab_MYS4a_Data!$E:$E,'Table 4a'!$D$64)</f>
        <v>55691</v>
      </c>
      <c r="F89" s="107">
        <f>SUMIFS(Tab_MYS4a_Data!I:I,Tab_MYS4a_Data!$B:$B,'Table 4a'!$D$6,Tab_MYS4a_Data!$C:$C,'Table 4a'!$C$89,Tab_MYS4a_Data!$D:$D,'Table 4a'!$D$89,Tab_MYS4a_Data!$E:$E,'Table 4a'!$D$64)</f>
        <v>62926</v>
      </c>
      <c r="G89" s="107">
        <f>SUMIFS(Tab_MYS4a_Data!J:J,Tab_MYS4a_Data!$B:$B,'Table 4a'!$D$6,Tab_MYS4a_Data!$C:$C,'Table 4a'!$C$89,Tab_MYS4a_Data!$D:$D,'Table 4a'!$D$89,Tab_MYS4a_Data!$E:$E,'Table 4a'!$D$64)</f>
        <v>81120</v>
      </c>
      <c r="H89" s="107">
        <f>SUMIFS(Tab_MYS4a_Data!K:K,Tab_MYS4a_Data!$B:$B,'Table 4a'!$D$6,Tab_MYS4a_Data!$C:$C,'Table 4a'!$C$89,Tab_MYS4a_Data!$D:$D,'Table 4a'!$D$89,Tab_MYS4a_Data!$E:$E,'Table 4a'!$D$64)</f>
        <v>95350</v>
      </c>
      <c r="I89" s="107">
        <f>SUMIFS(Tab_MYS4a_Data!L:L,Tab_MYS4a_Data!$B:$B,'Table 4a'!$D$6,Tab_MYS4a_Data!$C:$C,'Table 4a'!$C$89,Tab_MYS4a_Data!$D:$D,'Table 4a'!$D$89,Tab_MYS4a_Data!$E:$E,'Table 4a'!$D$64)</f>
        <v>107934</v>
      </c>
      <c r="J89" s="107">
        <f>SUMIFS(Tab_MYS4a_Data!M:M,Tab_MYS4a_Data!$B:$B,'Table 4a'!$D$6,Tab_MYS4a_Data!$C:$C,'Table 4a'!$C$89,Tab_MYS4a_Data!$D:$D,'Table 4a'!$D$89,Tab_MYS4a_Data!$E:$E,'Table 4a'!$D$64)</f>
        <v>108336</v>
      </c>
      <c r="K89" s="107">
        <f>SUMIFS(Tab_MYS4a_Data!N:N,Tab_MYS4a_Data!$B:$B,'Table 4a'!$D$6,Tab_MYS4a_Data!$C:$C,'Table 4a'!$C$89,Tab_MYS4a_Data!$D:$D,'Table 4a'!$D$89,Tab_MYS4a_Data!$E:$E,'Table 4a'!$D$64)</f>
        <v>130746</v>
      </c>
      <c r="L89" s="107">
        <f>SUMIFS(Tab_MYS4a_Data!O:O,Tab_MYS4a_Data!$B:$B,'Table 4a'!$D$6,Tab_MYS4a_Data!$C:$C,'Table 4a'!$C$89,Tab_MYS4a_Data!$D:$D,'Table 4a'!$D$89,Tab_MYS4a_Data!$E:$E,'Table 4a'!$D$64)</f>
        <v>129343</v>
      </c>
      <c r="M89" s="108"/>
    </row>
    <row r="90" spans="1:13" ht="16.5" customHeight="1">
      <c r="A90" s="101" t="s">
        <v>298</v>
      </c>
      <c r="B90" s="111" t="s">
        <v>283</v>
      </c>
      <c r="C90" s="75" t="s">
        <v>299</v>
      </c>
      <c r="D90" s="75" t="s">
        <v>283</v>
      </c>
      <c r="E90" s="102">
        <f>SUMIFS(Tab_MYS4a_Data!H:H,Tab_MYS4a_Data!$B:$B,'Table 4a'!$D$6,Tab_MYS4a_Data!$C:$C,'Table 4a'!$C$90,Tab_MYS4a_Data!$D:$D,'Table 4a'!$D$90,Tab_MYS4a_Data!$E:$E,'Table 4a'!$D$64)</f>
        <v>15284</v>
      </c>
      <c r="F90" s="102">
        <f>SUMIFS(Tab_MYS4a_Data!I:I,Tab_MYS4a_Data!$B:$B,'Table 4a'!$D$6,Tab_MYS4a_Data!$C:$C,'Table 4a'!$C$90,Tab_MYS4a_Data!$D:$D,'Table 4a'!$D$90,Tab_MYS4a_Data!$E:$E,'Table 4a'!$D$64)</f>
        <v>16748</v>
      </c>
      <c r="G90" s="102">
        <f>SUMIFS(Tab_MYS4a_Data!J:J,Tab_MYS4a_Data!$B:$B,'Table 4a'!$D$6,Tab_MYS4a_Data!$C:$C,'Table 4a'!$C$90,Tab_MYS4a_Data!$D:$D,'Table 4a'!$D$90,Tab_MYS4a_Data!$E:$E,'Table 4a'!$D$64)</f>
        <v>21588</v>
      </c>
      <c r="H90" s="102">
        <f>SUMIFS(Tab_MYS4a_Data!K:K,Tab_MYS4a_Data!$B:$B,'Table 4a'!$D$6,Tab_MYS4a_Data!$C:$C,'Table 4a'!$C$90,Tab_MYS4a_Data!$D:$D,'Table 4a'!$D$90,Tab_MYS4a_Data!$E:$E,'Table 4a'!$D$64)</f>
        <v>26527</v>
      </c>
      <c r="I90" s="102">
        <f>SUMIFS(Tab_MYS4a_Data!L:L,Tab_MYS4a_Data!$B:$B,'Table 4a'!$D$6,Tab_MYS4a_Data!$C:$C,'Table 4a'!$C$90,Tab_MYS4a_Data!$D:$D,'Table 4a'!$D$90,Tab_MYS4a_Data!$E:$E,'Table 4a'!$D$64)</f>
        <v>30844</v>
      </c>
      <c r="J90" s="102">
        <f>SUMIFS(Tab_MYS4a_Data!M:M,Tab_MYS4a_Data!$B:$B,'Table 4a'!$D$6,Tab_MYS4a_Data!$C:$C,'Table 4a'!$C$90,Tab_MYS4a_Data!$D:$D,'Table 4a'!$D$90,Tab_MYS4a_Data!$E:$E,'Table 4a'!$D$64)</f>
        <v>31861</v>
      </c>
      <c r="K90" s="102">
        <f>SUMIFS(Tab_MYS4a_Data!N:N,Tab_MYS4a_Data!$B:$B,'Table 4a'!$D$6,Tab_MYS4a_Data!$C:$C,'Table 4a'!$C$90,Tab_MYS4a_Data!$D:$D,'Table 4a'!$D$90,Tab_MYS4a_Data!$E:$E,'Table 4a'!$D$64)</f>
        <v>40557</v>
      </c>
      <c r="L90" s="102">
        <f>SUMIFS(Tab_MYS4a_Data!O:O,Tab_MYS4a_Data!$B:$B,'Table 4a'!$D$6,Tab_MYS4a_Data!$C:$C,'Table 4a'!$C$90,Tab_MYS4a_Data!$D:$D,'Table 4a'!$D$90,Tab_MYS4a_Data!$E:$E,'Table 4a'!$D$64)</f>
        <v>42346</v>
      </c>
      <c r="M90" s="103"/>
    </row>
    <row r="91" spans="1:13" ht="16.5" customHeight="1">
      <c r="A91" s="101" t="s">
        <v>298</v>
      </c>
      <c r="B91" s="111" t="s">
        <v>285</v>
      </c>
      <c r="C91" s="75" t="s">
        <v>299</v>
      </c>
      <c r="D91" s="75" t="s">
        <v>285</v>
      </c>
      <c r="E91" s="102">
        <f>SUMIFS(Tab_MYS4a_Data!H:H,Tab_MYS4a_Data!$B:$B,'Table 4a'!$D$6,Tab_MYS4a_Data!$C:$C,'Table 4a'!$C$91,Tab_MYS4a_Data!$D:$D,'Table 4a'!$D$91,Tab_MYS4a_Data!$E:$E,'Table 4a'!$D$64)</f>
        <v>17745</v>
      </c>
      <c r="F91" s="102">
        <f>SUMIFS(Tab_MYS4a_Data!I:I,Tab_MYS4a_Data!$B:$B,'Table 4a'!$D$6,Tab_MYS4a_Data!$C:$C,'Table 4a'!$C$91,Tab_MYS4a_Data!$D:$D,'Table 4a'!$D$91,Tab_MYS4a_Data!$E:$E,'Table 4a'!$D$64)</f>
        <v>19516</v>
      </c>
      <c r="G91" s="102">
        <f>SUMIFS(Tab_MYS4a_Data!J:J,Tab_MYS4a_Data!$B:$B,'Table 4a'!$D$6,Tab_MYS4a_Data!$C:$C,'Table 4a'!$C$91,Tab_MYS4a_Data!$D:$D,'Table 4a'!$D$91,Tab_MYS4a_Data!$E:$E,'Table 4a'!$D$64)</f>
        <v>25966</v>
      </c>
      <c r="H91" s="102">
        <f>SUMIFS(Tab_MYS4a_Data!K:K,Tab_MYS4a_Data!$B:$B,'Table 4a'!$D$6,Tab_MYS4a_Data!$C:$C,'Table 4a'!$C$91,Tab_MYS4a_Data!$D:$D,'Table 4a'!$D$91,Tab_MYS4a_Data!$E:$E,'Table 4a'!$D$64)</f>
        <v>31737</v>
      </c>
      <c r="I91" s="102">
        <f>SUMIFS(Tab_MYS4a_Data!L:L,Tab_MYS4a_Data!$B:$B,'Table 4a'!$D$6,Tab_MYS4a_Data!$C:$C,'Table 4a'!$C$91,Tab_MYS4a_Data!$D:$D,'Table 4a'!$D$91,Tab_MYS4a_Data!$E:$E,'Table 4a'!$D$64)</f>
        <v>37453</v>
      </c>
      <c r="J91" s="102">
        <f>SUMIFS(Tab_MYS4a_Data!M:M,Tab_MYS4a_Data!$B:$B,'Table 4a'!$D$6,Tab_MYS4a_Data!$C:$C,'Table 4a'!$C$91,Tab_MYS4a_Data!$D:$D,'Table 4a'!$D$91,Tab_MYS4a_Data!$E:$E,'Table 4a'!$D$64)</f>
        <v>38873</v>
      </c>
      <c r="K91" s="102">
        <f>SUMIFS(Tab_MYS4a_Data!N:N,Tab_MYS4a_Data!$B:$B,'Table 4a'!$D$6,Tab_MYS4a_Data!$C:$C,'Table 4a'!$C$91,Tab_MYS4a_Data!$D:$D,'Table 4a'!$D$91,Tab_MYS4a_Data!$E:$E,'Table 4a'!$D$64)</f>
        <v>51572</v>
      </c>
      <c r="L91" s="102">
        <f>SUMIFS(Tab_MYS4a_Data!O:O,Tab_MYS4a_Data!$B:$B,'Table 4a'!$D$6,Tab_MYS4a_Data!$C:$C,'Table 4a'!$C$91,Tab_MYS4a_Data!$D:$D,'Table 4a'!$D$91,Tab_MYS4a_Data!$E:$E,'Table 4a'!$D$64)</f>
        <v>53528</v>
      </c>
      <c r="M91" s="103"/>
    </row>
    <row r="92" spans="1:13" ht="16.5" customHeight="1">
      <c r="A92" s="101" t="s">
        <v>298</v>
      </c>
      <c r="B92" s="119" t="s">
        <v>228</v>
      </c>
      <c r="C92" s="75" t="s">
        <v>299</v>
      </c>
      <c r="D92" s="75" t="s">
        <v>286</v>
      </c>
      <c r="E92" s="102">
        <f>SUMIFS(Tab_MYS4a_Data!H:H,Tab_MYS4a_Data!$B:$B,'Table 4a'!$D$6,Tab_MYS4a_Data!$C:$C,'Table 4a'!$C$92,Tab_MYS4a_Data!$D:$D,'Table 4a'!$D$92,Tab_MYS4a_Data!$E:$E,'Table 4a'!$D$64)</f>
        <v>43</v>
      </c>
      <c r="F92" s="102">
        <f>SUMIFS(Tab_MYS4a_Data!I:I,Tab_MYS4a_Data!$B:$B,'Table 4a'!$D$6,Tab_MYS4a_Data!$C:$C,'Table 4a'!$C$92,Tab_MYS4a_Data!$D:$D,'Table 4a'!$D$92,Tab_MYS4a_Data!$E:$E,'Table 4a'!$D$64)</f>
        <v>19</v>
      </c>
      <c r="G92" s="102">
        <f>SUMIFS(Tab_MYS4a_Data!J:J,Tab_MYS4a_Data!$B:$B,'Table 4a'!$D$6,Tab_MYS4a_Data!$C:$C,'Table 4a'!$C$92,Tab_MYS4a_Data!$D:$D,'Table 4a'!$D$92,Tab_MYS4a_Data!$E:$E,'Table 4a'!$D$64)</f>
        <v>18</v>
      </c>
      <c r="H92" s="102">
        <f>SUMIFS(Tab_MYS4a_Data!K:K,Tab_MYS4a_Data!$B:$B,'Table 4a'!$D$6,Tab_MYS4a_Data!$C:$C,'Table 4a'!$C$92,Tab_MYS4a_Data!$D:$D,'Table 4a'!$D$92,Tab_MYS4a_Data!$E:$E,'Table 4a'!$D$64)</f>
        <v>16</v>
      </c>
      <c r="I92" s="102">
        <f>SUMIFS(Tab_MYS4a_Data!L:L,Tab_MYS4a_Data!$B:$B,'Table 4a'!$D$6,Tab_MYS4a_Data!$C:$C,'Table 4a'!$C$92,Tab_MYS4a_Data!$D:$D,'Table 4a'!$D$92,Tab_MYS4a_Data!$E:$E,'Table 4a'!$D$64)</f>
        <v>27</v>
      </c>
      <c r="J92" s="102">
        <f>SUMIFS(Tab_MYS4a_Data!M:M,Tab_MYS4a_Data!$B:$B,'Table 4a'!$D$6,Tab_MYS4a_Data!$C:$C,'Table 4a'!$C$92,Tab_MYS4a_Data!$D:$D,'Table 4a'!$D$92,Tab_MYS4a_Data!$E:$E,'Table 4a'!$D$64)</f>
        <v>26</v>
      </c>
      <c r="K92" s="102">
        <f>SUMIFS(Tab_MYS4a_Data!N:N,Tab_MYS4a_Data!$B:$B,'Table 4a'!$D$6,Tab_MYS4a_Data!$C:$C,'Table 4a'!$C$92,Tab_MYS4a_Data!$D:$D,'Table 4a'!$D$92,Tab_MYS4a_Data!$E:$E,'Table 4a'!$D$64)</f>
        <v>34</v>
      </c>
      <c r="L92" s="102">
        <f>SUMIFS(Tab_MYS4a_Data!O:O,Tab_MYS4a_Data!$B:$B,'Table 4a'!$D$6,Tab_MYS4a_Data!$C:$C,'Table 4a'!$C$92,Tab_MYS4a_Data!$D:$D,'Table 4a'!$D$92,Tab_MYS4a_Data!$E:$E,'Table 4a'!$D$64)</f>
        <v>35</v>
      </c>
      <c r="M92" s="103"/>
    </row>
    <row r="93" spans="1:13" s="154" customFormat="1" ht="16.5" customHeight="1">
      <c r="A93" s="105" t="s">
        <v>298</v>
      </c>
      <c r="B93" s="120" t="s">
        <v>287</v>
      </c>
      <c r="C93" s="106" t="s">
        <v>299</v>
      </c>
      <c r="D93" s="106" t="s">
        <v>213</v>
      </c>
      <c r="E93" s="107">
        <f>SUMIFS(Tab_MYS4a_Data!H:H,Tab_MYS4a_Data!$B:$B,'Table 4a'!$D$6,Tab_MYS4a_Data!$C:$C,'Table 4a'!$C$93,Tab_MYS4a_Data!$D:$D,'Table 4a'!$D$93,Tab_MYS4a_Data!$E:$E,'Table 4a'!$D$64)</f>
        <v>33071</v>
      </c>
      <c r="F93" s="107">
        <f>SUMIFS(Tab_MYS4a_Data!I:I,Tab_MYS4a_Data!$B:$B,'Table 4a'!$D$6,Tab_MYS4a_Data!$C:$C,'Table 4a'!$C$93,Tab_MYS4a_Data!$D:$D,'Table 4a'!$D$93,Tab_MYS4a_Data!$E:$E,'Table 4a'!$D$64)</f>
        <v>36283</v>
      </c>
      <c r="G93" s="107">
        <f>SUMIFS(Tab_MYS4a_Data!J:J,Tab_MYS4a_Data!$B:$B,'Table 4a'!$D$6,Tab_MYS4a_Data!$C:$C,'Table 4a'!$C$93,Tab_MYS4a_Data!$D:$D,'Table 4a'!$D$93,Tab_MYS4a_Data!$E:$E,'Table 4a'!$D$64)</f>
        <v>47572</v>
      </c>
      <c r="H93" s="107">
        <f>SUMIFS(Tab_MYS4a_Data!K:K,Tab_MYS4a_Data!$B:$B,'Table 4a'!$D$6,Tab_MYS4a_Data!$C:$C,'Table 4a'!$C$93,Tab_MYS4a_Data!$D:$D,'Table 4a'!$D$93,Tab_MYS4a_Data!$E:$E,'Table 4a'!$D$64)</f>
        <v>58280</v>
      </c>
      <c r="I93" s="107">
        <f>SUMIFS(Tab_MYS4a_Data!L:L,Tab_MYS4a_Data!$B:$B,'Table 4a'!$D$6,Tab_MYS4a_Data!$C:$C,'Table 4a'!$C$93,Tab_MYS4a_Data!$D:$D,'Table 4a'!$D$93,Tab_MYS4a_Data!$E:$E,'Table 4a'!$D$64)</f>
        <v>68324</v>
      </c>
      <c r="J93" s="107">
        <f>SUMIFS(Tab_MYS4a_Data!M:M,Tab_MYS4a_Data!$B:$B,'Table 4a'!$D$6,Tab_MYS4a_Data!$C:$C,'Table 4a'!$C$93,Tab_MYS4a_Data!$D:$D,'Table 4a'!$D$93,Tab_MYS4a_Data!$E:$E,'Table 4a'!$D$64)</f>
        <v>70761</v>
      </c>
      <c r="K93" s="107">
        <f>SUMIFS(Tab_MYS4a_Data!N:N,Tab_MYS4a_Data!$B:$B,'Table 4a'!$D$6,Tab_MYS4a_Data!$C:$C,'Table 4a'!$C$93,Tab_MYS4a_Data!$D:$D,'Table 4a'!$D$93,Tab_MYS4a_Data!$E:$E,'Table 4a'!$D$64)</f>
        <v>92163</v>
      </c>
      <c r="L93" s="107">
        <f>SUMIFS(Tab_MYS4a_Data!O:O,Tab_MYS4a_Data!$B:$B,'Table 4a'!$D$6,Tab_MYS4a_Data!$C:$C,'Table 4a'!$C$93,Tab_MYS4a_Data!$D:$D,'Table 4a'!$D$93,Tab_MYS4a_Data!$E:$E,'Table 4a'!$D$64)</f>
        <v>95910</v>
      </c>
      <c r="M93" s="108"/>
    </row>
    <row r="94" spans="1:13" ht="16.5" customHeight="1">
      <c r="A94" s="101" t="s">
        <v>300</v>
      </c>
      <c r="B94" s="111" t="s">
        <v>283</v>
      </c>
      <c r="C94" s="75" t="s">
        <v>301</v>
      </c>
      <c r="D94" s="75" t="s">
        <v>283</v>
      </c>
      <c r="E94" s="102">
        <f>SUMIFS(Tab_MYS4a_Data!H:H,Tab_MYS4a_Data!$B:$B,'Table 4a'!$D$6,Tab_MYS4a_Data!$C:$C,'Table 4a'!$C$94,Tab_MYS4a_Data!$D:$D,'Table 4a'!$D$94,Tab_MYS4a_Data!$E:$E,'Table 4a'!$D$64)</f>
        <v>5369</v>
      </c>
      <c r="F94" s="102">
        <f>SUMIFS(Tab_MYS4a_Data!I:I,Tab_MYS4a_Data!$B:$B,'Table 4a'!$D$6,Tab_MYS4a_Data!$C:$C,'Table 4a'!$C$94,Tab_MYS4a_Data!$D:$D,'Table 4a'!$D$94,Tab_MYS4a_Data!$E:$E,'Table 4a'!$D$64)</f>
        <v>6284</v>
      </c>
      <c r="G94" s="102">
        <f>SUMIFS(Tab_MYS4a_Data!J:J,Tab_MYS4a_Data!$B:$B,'Table 4a'!$D$6,Tab_MYS4a_Data!$C:$C,'Table 4a'!$C$94,Tab_MYS4a_Data!$D:$D,'Table 4a'!$D$94,Tab_MYS4a_Data!$E:$E,'Table 4a'!$D$64)</f>
        <v>8256</v>
      </c>
      <c r="H94" s="102">
        <f>SUMIFS(Tab_MYS4a_Data!K:K,Tab_MYS4a_Data!$B:$B,'Table 4a'!$D$6,Tab_MYS4a_Data!$C:$C,'Table 4a'!$C$94,Tab_MYS4a_Data!$D:$D,'Table 4a'!$D$94,Tab_MYS4a_Data!$E:$E,'Table 4a'!$D$64)</f>
        <v>10405</v>
      </c>
      <c r="I94" s="102">
        <f>SUMIFS(Tab_MYS4a_Data!L:L,Tab_MYS4a_Data!$B:$B,'Table 4a'!$D$6,Tab_MYS4a_Data!$C:$C,'Table 4a'!$C$94,Tab_MYS4a_Data!$D:$D,'Table 4a'!$D$94,Tab_MYS4a_Data!$E:$E,'Table 4a'!$D$64)</f>
        <v>12483</v>
      </c>
      <c r="J94" s="102">
        <f>SUMIFS(Tab_MYS4a_Data!M:M,Tab_MYS4a_Data!$B:$B,'Table 4a'!$D$6,Tab_MYS4a_Data!$C:$C,'Table 4a'!$C$94,Tab_MYS4a_Data!$D:$D,'Table 4a'!$D$94,Tab_MYS4a_Data!$E:$E,'Table 4a'!$D$64)</f>
        <v>13561</v>
      </c>
      <c r="K94" s="102">
        <f>SUMIFS(Tab_MYS4a_Data!N:N,Tab_MYS4a_Data!$B:$B,'Table 4a'!$D$6,Tab_MYS4a_Data!$C:$C,'Table 4a'!$C$94,Tab_MYS4a_Data!$D:$D,'Table 4a'!$D$94,Tab_MYS4a_Data!$E:$E,'Table 4a'!$D$64)</f>
        <v>18147</v>
      </c>
      <c r="L94" s="102">
        <f>SUMIFS(Tab_MYS4a_Data!O:O,Tab_MYS4a_Data!$B:$B,'Table 4a'!$D$6,Tab_MYS4a_Data!$C:$C,'Table 4a'!$C$94,Tab_MYS4a_Data!$D:$D,'Table 4a'!$D$94,Tab_MYS4a_Data!$E:$E,'Table 4a'!$D$64)</f>
        <v>19915</v>
      </c>
      <c r="M94" s="103"/>
    </row>
    <row r="95" spans="1:13" ht="16.5" customHeight="1">
      <c r="A95" s="101" t="s">
        <v>300</v>
      </c>
      <c r="B95" s="111" t="s">
        <v>285</v>
      </c>
      <c r="C95" s="75" t="s">
        <v>301</v>
      </c>
      <c r="D95" s="75" t="s">
        <v>285</v>
      </c>
      <c r="E95" s="102">
        <f>SUMIFS(Tab_MYS4a_Data!H:H,Tab_MYS4a_Data!$B:$B,'Table 4a'!$D$6,Tab_MYS4a_Data!$C:$C,'Table 4a'!$C$95,Tab_MYS4a_Data!$D:$D,'Table 4a'!$D$95,Tab_MYS4a_Data!$E:$E,'Table 4a'!$D$64)</f>
        <v>6627</v>
      </c>
      <c r="F95" s="102">
        <f>SUMIFS(Tab_MYS4a_Data!I:I,Tab_MYS4a_Data!$B:$B,'Table 4a'!$D$6,Tab_MYS4a_Data!$C:$C,'Table 4a'!$C$95,Tab_MYS4a_Data!$D:$D,'Table 4a'!$D$95,Tab_MYS4a_Data!$E:$E,'Table 4a'!$D$64)</f>
        <v>7485</v>
      </c>
      <c r="G95" s="102">
        <f>SUMIFS(Tab_MYS4a_Data!J:J,Tab_MYS4a_Data!$B:$B,'Table 4a'!$D$6,Tab_MYS4a_Data!$C:$C,'Table 4a'!$C$95,Tab_MYS4a_Data!$D:$D,'Table 4a'!$D$95,Tab_MYS4a_Data!$E:$E,'Table 4a'!$D$64)</f>
        <v>10011</v>
      </c>
      <c r="H95" s="102">
        <f>SUMIFS(Tab_MYS4a_Data!K:K,Tab_MYS4a_Data!$B:$B,'Table 4a'!$D$6,Tab_MYS4a_Data!$C:$C,'Table 4a'!$C$95,Tab_MYS4a_Data!$D:$D,'Table 4a'!$D$95,Tab_MYS4a_Data!$E:$E,'Table 4a'!$D$64)</f>
        <v>12278</v>
      </c>
      <c r="I95" s="102">
        <f>SUMIFS(Tab_MYS4a_Data!L:L,Tab_MYS4a_Data!$B:$B,'Table 4a'!$D$6,Tab_MYS4a_Data!$C:$C,'Table 4a'!$C$95,Tab_MYS4a_Data!$D:$D,'Table 4a'!$D$95,Tab_MYS4a_Data!$E:$E,'Table 4a'!$D$64)</f>
        <v>14537</v>
      </c>
      <c r="J95" s="102">
        <f>SUMIFS(Tab_MYS4a_Data!M:M,Tab_MYS4a_Data!$B:$B,'Table 4a'!$D$6,Tab_MYS4a_Data!$C:$C,'Table 4a'!$C$95,Tab_MYS4a_Data!$D:$D,'Table 4a'!$D$95,Tab_MYS4a_Data!$E:$E,'Table 4a'!$D$64)</f>
        <v>15306</v>
      </c>
      <c r="K95" s="102">
        <f>SUMIFS(Tab_MYS4a_Data!N:N,Tab_MYS4a_Data!$B:$B,'Table 4a'!$D$6,Tab_MYS4a_Data!$C:$C,'Table 4a'!$C$95,Tab_MYS4a_Data!$D:$D,'Table 4a'!$D$95,Tab_MYS4a_Data!$E:$E,'Table 4a'!$D$64)</f>
        <v>21333</v>
      </c>
      <c r="L95" s="102">
        <f>SUMIFS(Tab_MYS4a_Data!O:O,Tab_MYS4a_Data!$B:$B,'Table 4a'!$D$6,Tab_MYS4a_Data!$C:$C,'Table 4a'!$C$95,Tab_MYS4a_Data!$D:$D,'Table 4a'!$D$95,Tab_MYS4a_Data!$E:$E,'Table 4a'!$D$64)</f>
        <v>22972</v>
      </c>
      <c r="M95" s="103"/>
    </row>
    <row r="96" spans="1:13" ht="16.5" customHeight="1">
      <c r="A96" s="101" t="s">
        <v>300</v>
      </c>
      <c r="B96" s="119" t="s">
        <v>228</v>
      </c>
      <c r="C96" s="75" t="s">
        <v>301</v>
      </c>
      <c r="D96" s="75" t="s">
        <v>286</v>
      </c>
      <c r="E96" s="102">
        <f>SUMIFS(Tab_MYS4a_Data!H:H,Tab_MYS4a_Data!$B:$B,'Table 4a'!$D$6,Tab_MYS4a_Data!$C:$C,'Table 4a'!$C$96,Tab_MYS4a_Data!$D:$D,'Table 4a'!$D$96,Tab_MYS4a_Data!$E:$E,'Table 4a'!$D$64)</f>
        <v>14</v>
      </c>
      <c r="F96" s="102">
        <f>SUMIFS(Tab_MYS4a_Data!I:I,Tab_MYS4a_Data!$B:$B,'Table 4a'!$D$6,Tab_MYS4a_Data!$C:$C,'Table 4a'!$C$96,Tab_MYS4a_Data!$D:$D,'Table 4a'!$D$96,Tab_MYS4a_Data!$E:$E,'Table 4a'!$D$64)</f>
        <v>6</v>
      </c>
      <c r="G96" s="102">
        <f>SUMIFS(Tab_MYS4a_Data!J:J,Tab_MYS4a_Data!$B:$B,'Table 4a'!$D$6,Tab_MYS4a_Data!$C:$C,'Table 4a'!$C$96,Tab_MYS4a_Data!$D:$D,'Table 4a'!$D$96,Tab_MYS4a_Data!$E:$E,'Table 4a'!$D$64)</f>
        <v>5</v>
      </c>
      <c r="H96" s="102">
        <f>SUMIFS(Tab_MYS4a_Data!K:K,Tab_MYS4a_Data!$B:$B,'Table 4a'!$D$6,Tab_MYS4a_Data!$C:$C,'Table 4a'!$C$96,Tab_MYS4a_Data!$D:$D,'Table 4a'!$D$96,Tab_MYS4a_Data!$E:$E,'Table 4a'!$D$64)</f>
        <v>4</v>
      </c>
      <c r="I96" s="102">
        <f>SUMIFS(Tab_MYS4a_Data!L:L,Tab_MYS4a_Data!$B:$B,'Table 4a'!$D$6,Tab_MYS4a_Data!$C:$C,'Table 4a'!$C$96,Tab_MYS4a_Data!$D:$D,'Table 4a'!$D$96,Tab_MYS4a_Data!$E:$E,'Table 4a'!$D$64)</f>
        <v>6</v>
      </c>
      <c r="J96" s="102">
        <f>SUMIFS(Tab_MYS4a_Data!M:M,Tab_MYS4a_Data!$B:$B,'Table 4a'!$D$6,Tab_MYS4a_Data!$C:$C,'Table 4a'!$C$96,Tab_MYS4a_Data!$D:$D,'Table 4a'!$D$96,Tab_MYS4a_Data!$E:$E,'Table 4a'!$D$64)</f>
        <v>7</v>
      </c>
      <c r="K96" s="102">
        <f>SUMIFS(Tab_MYS4a_Data!N:N,Tab_MYS4a_Data!$B:$B,'Table 4a'!$D$6,Tab_MYS4a_Data!$C:$C,'Table 4a'!$C$96,Tab_MYS4a_Data!$D:$D,'Table 4a'!$D$96,Tab_MYS4a_Data!$E:$E,'Table 4a'!$D$64)</f>
        <v>14</v>
      </c>
      <c r="L96" s="102">
        <f>SUMIFS(Tab_MYS4a_Data!O:O,Tab_MYS4a_Data!$B:$B,'Table 4a'!$D$6,Tab_MYS4a_Data!$C:$C,'Table 4a'!$C$96,Tab_MYS4a_Data!$D:$D,'Table 4a'!$D$96,Tab_MYS4a_Data!$E:$E,'Table 4a'!$D$64)</f>
        <v>15</v>
      </c>
      <c r="M96" s="103"/>
    </row>
    <row r="97" spans="1:13" s="154" customFormat="1" ht="16.5" customHeight="1">
      <c r="A97" s="105" t="s">
        <v>300</v>
      </c>
      <c r="B97" s="120" t="s">
        <v>287</v>
      </c>
      <c r="C97" s="106" t="s">
        <v>301</v>
      </c>
      <c r="D97" s="106" t="s">
        <v>213</v>
      </c>
      <c r="E97" s="107">
        <f>SUMIFS(Tab_MYS4a_Data!H:H,Tab_MYS4a_Data!$B:$B,'Table 4a'!$D$6,Tab_MYS4a_Data!$C:$C,'Table 4a'!$C$97,Tab_MYS4a_Data!$D:$D,'Table 4a'!$D$97,Tab_MYS4a_Data!$E:$E,'Table 4a'!$D$64)</f>
        <v>12010</v>
      </c>
      <c r="F97" s="107">
        <f>SUMIFS(Tab_MYS4a_Data!I:I,Tab_MYS4a_Data!$B:$B,'Table 4a'!$D$6,Tab_MYS4a_Data!$C:$C,'Table 4a'!$C$97,Tab_MYS4a_Data!$D:$D,'Table 4a'!$D$97,Tab_MYS4a_Data!$E:$E,'Table 4a'!$D$64)</f>
        <v>13775</v>
      </c>
      <c r="G97" s="107">
        <f>SUMIFS(Tab_MYS4a_Data!J:J,Tab_MYS4a_Data!$B:$B,'Table 4a'!$D$6,Tab_MYS4a_Data!$C:$C,'Table 4a'!$C$97,Tab_MYS4a_Data!$D:$D,'Table 4a'!$D$97,Tab_MYS4a_Data!$E:$E,'Table 4a'!$D$64)</f>
        <v>18272</v>
      </c>
      <c r="H97" s="107">
        <f>SUMIFS(Tab_MYS4a_Data!K:K,Tab_MYS4a_Data!$B:$B,'Table 4a'!$D$6,Tab_MYS4a_Data!$C:$C,'Table 4a'!$C$97,Tab_MYS4a_Data!$D:$D,'Table 4a'!$D$97,Tab_MYS4a_Data!$E:$E,'Table 4a'!$D$64)</f>
        <v>22686</v>
      </c>
      <c r="I97" s="107">
        <f>SUMIFS(Tab_MYS4a_Data!L:L,Tab_MYS4a_Data!$B:$B,'Table 4a'!$D$6,Tab_MYS4a_Data!$C:$C,'Table 4a'!$C$97,Tab_MYS4a_Data!$D:$D,'Table 4a'!$D$97,Tab_MYS4a_Data!$E:$E,'Table 4a'!$D$64)</f>
        <v>27026</v>
      </c>
      <c r="J97" s="107">
        <f>SUMIFS(Tab_MYS4a_Data!M:M,Tab_MYS4a_Data!$B:$B,'Table 4a'!$D$6,Tab_MYS4a_Data!$C:$C,'Table 4a'!$C$97,Tab_MYS4a_Data!$D:$D,'Table 4a'!$D$97,Tab_MYS4a_Data!$E:$E,'Table 4a'!$D$64)</f>
        <v>28874</v>
      </c>
      <c r="K97" s="107">
        <f>SUMIFS(Tab_MYS4a_Data!N:N,Tab_MYS4a_Data!$B:$B,'Table 4a'!$D$6,Tab_MYS4a_Data!$C:$C,'Table 4a'!$C$97,Tab_MYS4a_Data!$D:$D,'Table 4a'!$D$97,Tab_MYS4a_Data!$E:$E,'Table 4a'!$D$64)</f>
        <v>39494</v>
      </c>
      <c r="L97" s="107">
        <f>SUMIFS(Tab_MYS4a_Data!O:O,Tab_MYS4a_Data!$B:$B,'Table 4a'!$D$6,Tab_MYS4a_Data!$C:$C,'Table 4a'!$C$97,Tab_MYS4a_Data!$D:$D,'Table 4a'!$D$97,Tab_MYS4a_Data!$E:$E,'Table 4a'!$D$64)</f>
        <v>42902</v>
      </c>
      <c r="M97" s="108"/>
    </row>
    <row r="98" spans="1:13" ht="16.5" customHeight="1">
      <c r="A98" s="101" t="s">
        <v>302</v>
      </c>
      <c r="B98" s="111" t="s">
        <v>283</v>
      </c>
      <c r="C98" s="75" t="s">
        <v>303</v>
      </c>
      <c r="D98" s="75" t="s">
        <v>283</v>
      </c>
      <c r="E98" s="102">
        <f>SUMIFS(Tab_MYS4a_Data!H:H,Tab_MYS4a_Data!$B:$B,'Table 4a'!$D$6,Tab_MYS4a_Data!$C:$C,'Table 4a'!$C$98,Tab_MYS4a_Data!$D:$D,'Table 4a'!$D$98,Tab_MYS4a_Data!$E:$E,'Table 4a'!$D$64)</f>
        <v>1324</v>
      </c>
      <c r="F98" s="102">
        <f>SUMIFS(Tab_MYS4a_Data!I:I,Tab_MYS4a_Data!$B:$B,'Table 4a'!$D$6,Tab_MYS4a_Data!$C:$C,'Table 4a'!$C$98,Tab_MYS4a_Data!$D:$D,'Table 4a'!$D$98,Tab_MYS4a_Data!$E:$E,'Table 4a'!$D$64)</f>
        <v>1683</v>
      </c>
      <c r="G98" s="102">
        <f>SUMIFS(Tab_MYS4a_Data!J:J,Tab_MYS4a_Data!$B:$B,'Table 4a'!$D$6,Tab_MYS4a_Data!$C:$C,'Table 4a'!$C$98,Tab_MYS4a_Data!$D:$D,'Table 4a'!$D$98,Tab_MYS4a_Data!$E:$E,'Table 4a'!$D$64)</f>
        <v>2487</v>
      </c>
      <c r="H98" s="102">
        <f>SUMIFS(Tab_MYS4a_Data!K:K,Tab_MYS4a_Data!$B:$B,'Table 4a'!$D$6,Tab_MYS4a_Data!$C:$C,'Table 4a'!$C$98,Tab_MYS4a_Data!$D:$D,'Table 4a'!$D$98,Tab_MYS4a_Data!$E:$E,'Table 4a'!$D$64)</f>
        <v>3261</v>
      </c>
      <c r="I98" s="102">
        <f>SUMIFS(Tab_MYS4a_Data!L:L,Tab_MYS4a_Data!$B:$B,'Table 4a'!$D$6,Tab_MYS4a_Data!$C:$C,'Table 4a'!$C$98,Tab_MYS4a_Data!$D:$D,'Table 4a'!$D$98,Tab_MYS4a_Data!$E:$E,'Table 4a'!$D$64)</f>
        <v>4051</v>
      </c>
      <c r="J98" s="102">
        <f>SUMIFS(Tab_MYS4a_Data!M:M,Tab_MYS4a_Data!$B:$B,'Table 4a'!$D$6,Tab_MYS4a_Data!$C:$C,'Table 4a'!$C$98,Tab_MYS4a_Data!$D:$D,'Table 4a'!$D$98,Tab_MYS4a_Data!$E:$E,'Table 4a'!$D$64)</f>
        <v>4523</v>
      </c>
      <c r="K98" s="102">
        <f>SUMIFS(Tab_MYS4a_Data!N:N,Tab_MYS4a_Data!$B:$B,'Table 4a'!$D$6,Tab_MYS4a_Data!$C:$C,'Table 4a'!$C$98,Tab_MYS4a_Data!$D:$D,'Table 4a'!$D$98,Tab_MYS4a_Data!$E:$E,'Table 4a'!$D$64)</f>
        <v>6308</v>
      </c>
      <c r="L98" s="102">
        <f>SUMIFS(Tab_MYS4a_Data!O:O,Tab_MYS4a_Data!$B:$B,'Table 4a'!$D$6,Tab_MYS4a_Data!$C:$C,'Table 4a'!$C$98,Tab_MYS4a_Data!$D:$D,'Table 4a'!$D$98,Tab_MYS4a_Data!$E:$E,'Table 4a'!$D$64)</f>
        <v>6986</v>
      </c>
      <c r="M98" s="103"/>
    </row>
    <row r="99" spans="1:13" ht="16.5" customHeight="1">
      <c r="A99" s="101" t="s">
        <v>302</v>
      </c>
      <c r="B99" s="111" t="s">
        <v>285</v>
      </c>
      <c r="C99" s="75" t="s">
        <v>303</v>
      </c>
      <c r="D99" s="75" t="s">
        <v>285</v>
      </c>
      <c r="E99" s="102">
        <f>SUMIFS(Tab_MYS4a_Data!H:H,Tab_MYS4a_Data!$B:$B,'Table 4a'!$D$6,Tab_MYS4a_Data!$C:$C,'Table 4a'!$C$99,Tab_MYS4a_Data!$D:$D,'Table 4a'!$D$99,Tab_MYS4a_Data!$E:$E,'Table 4a'!$D$64)</f>
        <v>1906</v>
      </c>
      <c r="F99" s="102">
        <f>SUMIFS(Tab_MYS4a_Data!I:I,Tab_MYS4a_Data!$B:$B,'Table 4a'!$D$6,Tab_MYS4a_Data!$C:$C,'Table 4a'!$C$99,Tab_MYS4a_Data!$D:$D,'Table 4a'!$D$99,Tab_MYS4a_Data!$E:$E,'Table 4a'!$D$64)</f>
        <v>2316</v>
      </c>
      <c r="G99" s="102">
        <f>SUMIFS(Tab_MYS4a_Data!J:J,Tab_MYS4a_Data!$B:$B,'Table 4a'!$D$6,Tab_MYS4a_Data!$C:$C,'Table 4a'!$C$99,Tab_MYS4a_Data!$D:$D,'Table 4a'!$D$99,Tab_MYS4a_Data!$E:$E,'Table 4a'!$D$64)</f>
        <v>3515</v>
      </c>
      <c r="H99" s="102">
        <f>SUMIFS(Tab_MYS4a_Data!K:K,Tab_MYS4a_Data!$B:$B,'Table 4a'!$D$6,Tab_MYS4a_Data!$C:$C,'Table 4a'!$C$99,Tab_MYS4a_Data!$D:$D,'Table 4a'!$D$99,Tab_MYS4a_Data!$E:$E,'Table 4a'!$D$64)</f>
        <v>4423</v>
      </c>
      <c r="I99" s="102">
        <f>SUMIFS(Tab_MYS4a_Data!L:L,Tab_MYS4a_Data!$B:$B,'Table 4a'!$D$6,Tab_MYS4a_Data!$C:$C,'Table 4a'!$C$99,Tab_MYS4a_Data!$D:$D,'Table 4a'!$D$99,Tab_MYS4a_Data!$E:$E,'Table 4a'!$D$64)</f>
        <v>5403</v>
      </c>
      <c r="J99" s="102">
        <f>SUMIFS(Tab_MYS4a_Data!M:M,Tab_MYS4a_Data!$B:$B,'Table 4a'!$D$6,Tab_MYS4a_Data!$C:$C,'Table 4a'!$C$99,Tab_MYS4a_Data!$D:$D,'Table 4a'!$D$99,Tab_MYS4a_Data!$E:$E,'Table 4a'!$D$64)</f>
        <v>5765</v>
      </c>
      <c r="K99" s="102">
        <f>SUMIFS(Tab_MYS4a_Data!N:N,Tab_MYS4a_Data!$B:$B,'Table 4a'!$D$6,Tab_MYS4a_Data!$C:$C,'Table 4a'!$C$99,Tab_MYS4a_Data!$D:$D,'Table 4a'!$D$99,Tab_MYS4a_Data!$E:$E,'Table 4a'!$D$64)</f>
        <v>7868</v>
      </c>
      <c r="L99" s="102">
        <f>SUMIFS(Tab_MYS4a_Data!O:O,Tab_MYS4a_Data!$B:$B,'Table 4a'!$D$6,Tab_MYS4a_Data!$C:$C,'Table 4a'!$C$99,Tab_MYS4a_Data!$D:$D,'Table 4a'!$D$99,Tab_MYS4a_Data!$E:$E,'Table 4a'!$D$64)</f>
        <v>8364</v>
      </c>
      <c r="M99" s="103"/>
    </row>
    <row r="100" spans="1:13" ht="16.5" customHeight="1">
      <c r="A100" s="101" t="s">
        <v>302</v>
      </c>
      <c r="B100" s="119" t="s">
        <v>228</v>
      </c>
      <c r="C100" s="75" t="s">
        <v>303</v>
      </c>
      <c r="D100" s="75" t="s">
        <v>286</v>
      </c>
      <c r="E100" s="102">
        <f>SUMIFS(Tab_MYS4a_Data!H:H,Tab_MYS4a_Data!$B:$B,'Table 4a'!$D$6,Tab_MYS4a_Data!$C:$C,'Table 4a'!$C$100,Tab_MYS4a_Data!$D:$D,'Table 4a'!$D$100,Tab_MYS4a_Data!$E:$E,'Table 4a'!$D$64)</f>
        <v>3</v>
      </c>
      <c r="F100" s="102">
        <f>SUMIFS(Tab_MYS4a_Data!I:I,Tab_MYS4a_Data!$B:$B,'Table 4a'!$D$6,Tab_MYS4a_Data!$C:$C,'Table 4a'!$C$100,Tab_MYS4a_Data!$D:$D,'Table 4a'!$D$100,Tab_MYS4a_Data!$E:$E,'Table 4a'!$D$64)</f>
        <v>1</v>
      </c>
      <c r="G100" s="102">
        <f>SUMIFS(Tab_MYS4a_Data!J:J,Tab_MYS4a_Data!$B:$B,'Table 4a'!$D$6,Tab_MYS4a_Data!$C:$C,'Table 4a'!$C$100,Tab_MYS4a_Data!$D:$D,'Table 4a'!$D$100,Tab_MYS4a_Data!$E:$E,'Table 4a'!$D$64)</f>
        <v>2</v>
      </c>
      <c r="H100" s="102">
        <f>SUMIFS(Tab_MYS4a_Data!K:K,Tab_MYS4a_Data!$B:$B,'Table 4a'!$D$6,Tab_MYS4a_Data!$C:$C,'Table 4a'!$C$100,Tab_MYS4a_Data!$D:$D,'Table 4a'!$D$100,Tab_MYS4a_Data!$E:$E,'Table 4a'!$D$64)</f>
        <v>1</v>
      </c>
      <c r="I100" s="102">
        <f>SUMIFS(Tab_MYS4a_Data!L:L,Tab_MYS4a_Data!$B:$B,'Table 4a'!$D$6,Tab_MYS4a_Data!$C:$C,'Table 4a'!$C$100,Tab_MYS4a_Data!$D:$D,'Table 4a'!$D$100,Tab_MYS4a_Data!$E:$E,'Table 4a'!$D$64)</f>
        <v>2</v>
      </c>
      <c r="J100" s="102">
        <f>SUMIFS(Tab_MYS4a_Data!M:M,Tab_MYS4a_Data!$B:$B,'Table 4a'!$D$6,Tab_MYS4a_Data!$C:$C,'Table 4a'!$C$100,Tab_MYS4a_Data!$D:$D,'Table 4a'!$D$100,Tab_MYS4a_Data!$E:$E,'Table 4a'!$D$64)</f>
        <v>2</v>
      </c>
      <c r="K100" s="102">
        <f>SUMIFS(Tab_MYS4a_Data!N:N,Tab_MYS4a_Data!$B:$B,'Table 4a'!$D$6,Tab_MYS4a_Data!$C:$C,'Table 4a'!$C$100,Tab_MYS4a_Data!$D:$D,'Table 4a'!$D$100,Tab_MYS4a_Data!$E:$E,'Table 4a'!$D$64)</f>
        <v>4</v>
      </c>
      <c r="L100" s="102">
        <f>SUMIFS(Tab_MYS4a_Data!O:O,Tab_MYS4a_Data!$B:$B,'Table 4a'!$D$6,Tab_MYS4a_Data!$C:$C,'Table 4a'!$C$100,Tab_MYS4a_Data!$D:$D,'Table 4a'!$D$100,Tab_MYS4a_Data!$E:$E,'Table 4a'!$D$64)</f>
        <v>4</v>
      </c>
      <c r="M100" s="103"/>
    </row>
    <row r="101" spans="1:13" s="154" customFormat="1" ht="16.5" customHeight="1">
      <c r="A101" s="105" t="s">
        <v>302</v>
      </c>
      <c r="B101" s="120" t="s">
        <v>287</v>
      </c>
      <c r="C101" s="106" t="s">
        <v>303</v>
      </c>
      <c r="D101" s="106" t="s">
        <v>213</v>
      </c>
      <c r="E101" s="107">
        <f>SUMIFS(Tab_MYS4a_Data!H:H,Tab_MYS4a_Data!$B:$B,'Table 4a'!$D$6,Tab_MYS4a_Data!$C:$C,'Table 4a'!$C$101,Tab_MYS4a_Data!$D:$D,'Table 4a'!$D$101,Tab_MYS4a_Data!$E:$E,'Table 4a'!$D$64)</f>
        <v>3233</v>
      </c>
      <c r="F101" s="107">
        <f>SUMIFS(Tab_MYS4a_Data!I:I,Tab_MYS4a_Data!$B:$B,'Table 4a'!$D$6,Tab_MYS4a_Data!$C:$C,'Table 4a'!$C$101,Tab_MYS4a_Data!$D:$D,'Table 4a'!$D$101,Tab_MYS4a_Data!$E:$E,'Table 4a'!$D$64)</f>
        <v>4001</v>
      </c>
      <c r="G101" s="107">
        <f>SUMIFS(Tab_MYS4a_Data!J:J,Tab_MYS4a_Data!$B:$B,'Table 4a'!$D$6,Tab_MYS4a_Data!$C:$C,'Table 4a'!$C$101,Tab_MYS4a_Data!$D:$D,'Table 4a'!$D$101,Tab_MYS4a_Data!$E:$E,'Table 4a'!$D$64)</f>
        <v>6004</v>
      </c>
      <c r="H101" s="107">
        <f>SUMIFS(Tab_MYS4a_Data!K:K,Tab_MYS4a_Data!$B:$B,'Table 4a'!$D$6,Tab_MYS4a_Data!$C:$C,'Table 4a'!$C$101,Tab_MYS4a_Data!$D:$D,'Table 4a'!$D$101,Tab_MYS4a_Data!$E:$E,'Table 4a'!$D$64)</f>
        <v>7685</v>
      </c>
      <c r="I101" s="107">
        <f>SUMIFS(Tab_MYS4a_Data!L:L,Tab_MYS4a_Data!$B:$B,'Table 4a'!$D$6,Tab_MYS4a_Data!$C:$C,'Table 4a'!$C$101,Tab_MYS4a_Data!$D:$D,'Table 4a'!$D$101,Tab_MYS4a_Data!$E:$E,'Table 4a'!$D$64)</f>
        <v>9456</v>
      </c>
      <c r="J101" s="107">
        <f>SUMIFS(Tab_MYS4a_Data!M:M,Tab_MYS4a_Data!$B:$B,'Table 4a'!$D$6,Tab_MYS4a_Data!$C:$C,'Table 4a'!$C$101,Tab_MYS4a_Data!$D:$D,'Table 4a'!$D$101,Tab_MYS4a_Data!$E:$E,'Table 4a'!$D$64)</f>
        <v>10290</v>
      </c>
      <c r="K101" s="107">
        <f>SUMIFS(Tab_MYS4a_Data!N:N,Tab_MYS4a_Data!$B:$B,'Table 4a'!$D$6,Tab_MYS4a_Data!$C:$C,'Table 4a'!$C$101,Tab_MYS4a_Data!$D:$D,'Table 4a'!$D$101,Tab_MYS4a_Data!$E:$E,'Table 4a'!$D$64)</f>
        <v>14179</v>
      </c>
      <c r="L101" s="107">
        <f>SUMIFS(Tab_MYS4a_Data!O:O,Tab_MYS4a_Data!$B:$B,'Table 4a'!$D$6,Tab_MYS4a_Data!$C:$C,'Table 4a'!$C$101,Tab_MYS4a_Data!$D:$D,'Table 4a'!$D$101,Tab_MYS4a_Data!$E:$E,'Table 4a'!$D$64)</f>
        <v>15355</v>
      </c>
      <c r="M101" s="108"/>
    </row>
    <row r="102" spans="1:13" ht="16.5" customHeight="1">
      <c r="A102" s="101" t="s">
        <v>304</v>
      </c>
      <c r="B102" s="111" t="s">
        <v>283</v>
      </c>
      <c r="C102" s="75" t="s">
        <v>305</v>
      </c>
      <c r="D102" s="75" t="s">
        <v>283</v>
      </c>
      <c r="E102" s="102">
        <f>SUMIFS(Tab_MYS4a_Data!H:H,Tab_MYS4a_Data!$B:$B,'Table 4a'!$D$6,Tab_MYS4a_Data!$C:$C,'Table 4a'!$C$102,Tab_MYS4a_Data!$D:$D,'Table 4a'!$D$102,Tab_MYS4a_Data!$E:$E,'Table 4a'!$D$64)</f>
        <v>231</v>
      </c>
      <c r="F102" s="102">
        <f>SUMIFS(Tab_MYS4a_Data!I:I,Tab_MYS4a_Data!$B:$B,'Table 4a'!$D$6,Tab_MYS4a_Data!$C:$C,'Table 4a'!$C$102,Tab_MYS4a_Data!$D:$D,'Table 4a'!$D$102,Tab_MYS4a_Data!$E:$E,'Table 4a'!$D$64)</f>
        <v>321</v>
      </c>
      <c r="G102" s="102">
        <f>SUMIFS(Tab_MYS4a_Data!J:J,Tab_MYS4a_Data!$B:$B,'Table 4a'!$D$6,Tab_MYS4a_Data!$C:$C,'Table 4a'!$C$102,Tab_MYS4a_Data!$D:$D,'Table 4a'!$D$102,Tab_MYS4a_Data!$E:$E,'Table 4a'!$D$64)</f>
        <v>550</v>
      </c>
      <c r="H102" s="102">
        <f>SUMIFS(Tab_MYS4a_Data!K:K,Tab_MYS4a_Data!$B:$B,'Table 4a'!$D$6,Tab_MYS4a_Data!$C:$C,'Table 4a'!$C$102,Tab_MYS4a_Data!$D:$D,'Table 4a'!$D$102,Tab_MYS4a_Data!$E:$E,'Table 4a'!$D$64)</f>
        <v>820</v>
      </c>
      <c r="I102" s="102">
        <f>SUMIFS(Tab_MYS4a_Data!L:L,Tab_MYS4a_Data!$B:$B,'Table 4a'!$D$6,Tab_MYS4a_Data!$C:$C,'Table 4a'!$C$102,Tab_MYS4a_Data!$D:$D,'Table 4a'!$D$102,Tab_MYS4a_Data!$E:$E,'Table 4a'!$D$64)</f>
        <v>1177</v>
      </c>
      <c r="J102" s="102">
        <f>SUMIFS(Tab_MYS4a_Data!M:M,Tab_MYS4a_Data!$B:$B,'Table 4a'!$D$6,Tab_MYS4a_Data!$C:$C,'Table 4a'!$C$102,Tab_MYS4a_Data!$D:$D,'Table 4a'!$D$102,Tab_MYS4a_Data!$E:$E,'Table 4a'!$D$64)</f>
        <v>1512</v>
      </c>
      <c r="K102" s="102">
        <f>SUMIFS(Tab_MYS4a_Data!N:N,Tab_MYS4a_Data!$B:$B,'Table 4a'!$D$6,Tab_MYS4a_Data!$C:$C,'Table 4a'!$C$102,Tab_MYS4a_Data!$D:$D,'Table 4a'!$D$102,Tab_MYS4a_Data!$E:$E,'Table 4a'!$D$64)</f>
        <v>2296</v>
      </c>
      <c r="L102" s="102">
        <f>SUMIFS(Tab_MYS4a_Data!O:O,Tab_MYS4a_Data!$B:$B,'Table 4a'!$D$6,Tab_MYS4a_Data!$C:$C,'Table 4a'!$C$102,Tab_MYS4a_Data!$D:$D,'Table 4a'!$D$102,Tab_MYS4a_Data!$E:$E,'Table 4a'!$D$64)</f>
        <v>2913</v>
      </c>
      <c r="M102" s="103"/>
    </row>
    <row r="103" spans="1:13" ht="16.5" customHeight="1">
      <c r="A103" s="101" t="s">
        <v>304</v>
      </c>
      <c r="B103" s="111" t="s">
        <v>285</v>
      </c>
      <c r="C103" s="75" t="s">
        <v>305</v>
      </c>
      <c r="D103" s="75" t="s">
        <v>285</v>
      </c>
      <c r="E103" s="102">
        <f>SUMIFS(Tab_MYS4a_Data!H:H,Tab_MYS4a_Data!$B:$B,'Table 4a'!$D$6,Tab_MYS4a_Data!$C:$C,'Table 4a'!$C$103,Tab_MYS4a_Data!$D:$D,'Table 4a'!$D$103,Tab_MYS4a_Data!$E:$E,'Table 4a'!$D$64)</f>
        <v>443</v>
      </c>
      <c r="F103" s="102">
        <f>SUMIFS(Tab_MYS4a_Data!I:I,Tab_MYS4a_Data!$B:$B,'Table 4a'!$D$6,Tab_MYS4a_Data!$C:$C,'Table 4a'!$C$103,Tab_MYS4a_Data!$D:$D,'Table 4a'!$D$103,Tab_MYS4a_Data!$E:$E,'Table 4a'!$D$64)</f>
        <v>618</v>
      </c>
      <c r="G103" s="102">
        <f>SUMIFS(Tab_MYS4a_Data!J:J,Tab_MYS4a_Data!$B:$B,'Table 4a'!$D$6,Tab_MYS4a_Data!$C:$C,'Table 4a'!$C$103,Tab_MYS4a_Data!$D:$D,'Table 4a'!$D$103,Tab_MYS4a_Data!$E:$E,'Table 4a'!$D$64)</f>
        <v>1049</v>
      </c>
      <c r="H103" s="102">
        <f>SUMIFS(Tab_MYS4a_Data!K:K,Tab_MYS4a_Data!$B:$B,'Table 4a'!$D$6,Tab_MYS4a_Data!$C:$C,'Table 4a'!$C$103,Tab_MYS4a_Data!$D:$D,'Table 4a'!$D$103,Tab_MYS4a_Data!$E:$E,'Table 4a'!$D$64)</f>
        <v>1485</v>
      </c>
      <c r="I103" s="102">
        <f>SUMIFS(Tab_MYS4a_Data!L:L,Tab_MYS4a_Data!$B:$B,'Table 4a'!$D$6,Tab_MYS4a_Data!$C:$C,'Table 4a'!$C$103,Tab_MYS4a_Data!$D:$D,'Table 4a'!$D$103,Tab_MYS4a_Data!$E:$E,'Table 4a'!$D$64)</f>
        <v>2022</v>
      </c>
      <c r="J103" s="102">
        <f>SUMIFS(Tab_MYS4a_Data!M:M,Tab_MYS4a_Data!$B:$B,'Table 4a'!$D$6,Tab_MYS4a_Data!$C:$C,'Table 4a'!$C$103,Tab_MYS4a_Data!$D:$D,'Table 4a'!$D$103,Tab_MYS4a_Data!$E:$E,'Table 4a'!$D$64)</f>
        <v>2463</v>
      </c>
      <c r="K103" s="102">
        <f>SUMIFS(Tab_MYS4a_Data!N:N,Tab_MYS4a_Data!$B:$B,'Table 4a'!$D$6,Tab_MYS4a_Data!$C:$C,'Table 4a'!$C$103,Tab_MYS4a_Data!$D:$D,'Table 4a'!$D$103,Tab_MYS4a_Data!$E:$E,'Table 4a'!$D$64)</f>
        <v>3704</v>
      </c>
      <c r="L103" s="102">
        <f>SUMIFS(Tab_MYS4a_Data!O:O,Tab_MYS4a_Data!$B:$B,'Table 4a'!$D$6,Tab_MYS4a_Data!$C:$C,'Table 4a'!$C$103,Tab_MYS4a_Data!$D:$D,'Table 4a'!$D$103,Tab_MYS4a_Data!$E:$E,'Table 4a'!$D$64)</f>
        <v>4349</v>
      </c>
      <c r="M103" s="103"/>
    </row>
    <row r="104" spans="1:13" ht="16.5" customHeight="1">
      <c r="A104" s="101" t="s">
        <v>304</v>
      </c>
      <c r="B104" s="119" t="s">
        <v>228</v>
      </c>
      <c r="C104" s="75" t="s">
        <v>305</v>
      </c>
      <c r="D104" s="75" t="s">
        <v>286</v>
      </c>
      <c r="E104" s="102">
        <f>SUMIFS(Tab_MYS4a_Data!H:H,Tab_MYS4a_Data!$B:$B,'Table 4a'!$D$6,Tab_MYS4a_Data!$C:$C,'Table 4a'!$C$104,Tab_MYS4a_Data!$D:$D,'Table 4a'!$D$104,Tab_MYS4a_Data!$E:$E,'Table 4a'!$D$64)</f>
        <v>1</v>
      </c>
      <c r="F104" s="102">
        <f>SUMIFS(Tab_MYS4a_Data!I:I,Tab_MYS4a_Data!$B:$B,'Table 4a'!$D$6,Tab_MYS4a_Data!$C:$C,'Table 4a'!$C$104,Tab_MYS4a_Data!$D:$D,'Table 4a'!$D$104,Tab_MYS4a_Data!$E:$E,'Table 4a'!$D$64)</f>
        <v>0</v>
      </c>
      <c r="G104" s="102">
        <f>SUMIFS(Tab_MYS4a_Data!J:J,Tab_MYS4a_Data!$B:$B,'Table 4a'!$D$6,Tab_MYS4a_Data!$C:$C,'Table 4a'!$C$104,Tab_MYS4a_Data!$D:$D,'Table 4a'!$D$104,Tab_MYS4a_Data!$E:$E,'Table 4a'!$D$64)</f>
        <v>1</v>
      </c>
      <c r="H104" s="102">
        <f>SUMIFS(Tab_MYS4a_Data!K:K,Tab_MYS4a_Data!$B:$B,'Table 4a'!$D$6,Tab_MYS4a_Data!$C:$C,'Table 4a'!$C$104,Tab_MYS4a_Data!$D:$D,'Table 4a'!$D$104,Tab_MYS4a_Data!$E:$E,'Table 4a'!$D$64)</f>
        <v>2</v>
      </c>
      <c r="I104" s="102">
        <f>SUMIFS(Tab_MYS4a_Data!L:L,Tab_MYS4a_Data!$B:$B,'Table 4a'!$D$6,Tab_MYS4a_Data!$C:$C,'Table 4a'!$C$104,Tab_MYS4a_Data!$D:$D,'Table 4a'!$D$104,Tab_MYS4a_Data!$E:$E,'Table 4a'!$D$64)</f>
        <v>3</v>
      </c>
      <c r="J104" s="102">
        <f>SUMIFS(Tab_MYS4a_Data!M:M,Tab_MYS4a_Data!$B:$B,'Table 4a'!$D$6,Tab_MYS4a_Data!$C:$C,'Table 4a'!$C$104,Tab_MYS4a_Data!$D:$D,'Table 4a'!$D$104,Tab_MYS4a_Data!$E:$E,'Table 4a'!$D$64)</f>
        <v>3</v>
      </c>
      <c r="K104" s="102">
        <f>SUMIFS(Tab_MYS4a_Data!N:N,Tab_MYS4a_Data!$B:$B,'Table 4a'!$D$6,Tab_MYS4a_Data!$C:$C,'Table 4a'!$C$104,Tab_MYS4a_Data!$D:$D,'Table 4a'!$D$104,Tab_MYS4a_Data!$E:$E,'Table 4a'!$D$64)</f>
        <v>1</v>
      </c>
      <c r="L104" s="102">
        <f>SUMIFS(Tab_MYS4a_Data!O:O,Tab_MYS4a_Data!$B:$B,'Table 4a'!$D$6,Tab_MYS4a_Data!$C:$C,'Table 4a'!$C$104,Tab_MYS4a_Data!$D:$D,'Table 4a'!$D$104,Tab_MYS4a_Data!$E:$E,'Table 4a'!$D$64)</f>
        <v>3</v>
      </c>
      <c r="M104" s="103"/>
    </row>
    <row r="105" spans="1:13" s="154" customFormat="1" ht="16.5" customHeight="1">
      <c r="A105" s="105" t="s">
        <v>304</v>
      </c>
      <c r="B105" s="120" t="s">
        <v>287</v>
      </c>
      <c r="C105" s="106" t="s">
        <v>305</v>
      </c>
      <c r="D105" s="106" t="s">
        <v>213</v>
      </c>
      <c r="E105" s="107">
        <f>SUMIFS(Tab_MYS4a_Data!H:H,Tab_MYS4a_Data!$B:$B,'Table 4a'!$D$6,Tab_MYS4a_Data!$C:$C,'Table 4a'!$C$105,Tab_MYS4a_Data!$D:$D,'Table 4a'!$D$105,Tab_MYS4a_Data!$E:$E,'Table 4a'!$D$64)</f>
        <v>676</v>
      </c>
      <c r="F105" s="107">
        <f>SUMIFS(Tab_MYS4a_Data!I:I,Tab_MYS4a_Data!$B:$B,'Table 4a'!$D$6,Tab_MYS4a_Data!$C:$C,'Table 4a'!$C$105,Tab_MYS4a_Data!$D:$D,'Table 4a'!$D$105,Tab_MYS4a_Data!$E:$E,'Table 4a'!$D$64)</f>
        <v>940</v>
      </c>
      <c r="G105" s="107">
        <f>SUMIFS(Tab_MYS4a_Data!J:J,Tab_MYS4a_Data!$B:$B,'Table 4a'!$D$6,Tab_MYS4a_Data!$C:$C,'Table 4a'!$C$105,Tab_MYS4a_Data!$D:$D,'Table 4a'!$D$105,Tab_MYS4a_Data!$E:$E,'Table 4a'!$D$64)</f>
        <v>1601</v>
      </c>
      <c r="H105" s="107">
        <f>SUMIFS(Tab_MYS4a_Data!K:K,Tab_MYS4a_Data!$B:$B,'Table 4a'!$D$6,Tab_MYS4a_Data!$C:$C,'Table 4a'!$C$105,Tab_MYS4a_Data!$D:$D,'Table 4a'!$D$105,Tab_MYS4a_Data!$E:$E,'Table 4a'!$D$64)</f>
        <v>2307</v>
      </c>
      <c r="I105" s="107">
        <f>SUMIFS(Tab_MYS4a_Data!L:L,Tab_MYS4a_Data!$B:$B,'Table 4a'!$D$6,Tab_MYS4a_Data!$C:$C,'Table 4a'!$C$105,Tab_MYS4a_Data!$D:$D,'Table 4a'!$D$105,Tab_MYS4a_Data!$E:$E,'Table 4a'!$D$64)</f>
        <v>3202</v>
      </c>
      <c r="J105" s="107">
        <f>SUMIFS(Tab_MYS4a_Data!M:M,Tab_MYS4a_Data!$B:$B,'Table 4a'!$D$6,Tab_MYS4a_Data!$C:$C,'Table 4a'!$C$105,Tab_MYS4a_Data!$D:$D,'Table 4a'!$D$105,Tab_MYS4a_Data!$E:$E,'Table 4a'!$D$64)</f>
        <v>3978</v>
      </c>
      <c r="K105" s="107">
        <f>SUMIFS(Tab_MYS4a_Data!N:N,Tab_MYS4a_Data!$B:$B,'Table 4a'!$D$6,Tab_MYS4a_Data!$C:$C,'Table 4a'!$C$105,Tab_MYS4a_Data!$D:$D,'Table 4a'!$D$105,Tab_MYS4a_Data!$E:$E,'Table 4a'!$D$64)</f>
        <v>6002</v>
      </c>
      <c r="L105" s="107">
        <f>SUMIFS(Tab_MYS4a_Data!O:O,Tab_MYS4a_Data!$B:$B,'Table 4a'!$D$6,Tab_MYS4a_Data!$C:$C,'Table 4a'!$C$105,Tab_MYS4a_Data!$D:$D,'Table 4a'!$D$105,Tab_MYS4a_Data!$E:$E,'Table 4a'!$D$64)</f>
        <v>7266</v>
      </c>
      <c r="M105" s="108"/>
    </row>
    <row r="106" spans="1:13" ht="16.5" customHeight="1">
      <c r="A106" s="101" t="s">
        <v>306</v>
      </c>
      <c r="B106" s="111" t="s">
        <v>283</v>
      </c>
      <c r="C106" s="75" t="s">
        <v>307</v>
      </c>
      <c r="D106" s="75" t="s">
        <v>283</v>
      </c>
      <c r="E106" s="102">
        <f>SUMIFS(Tab_MYS4a_Data!H:H,Tab_MYS4a_Data!$B:$B,'Table 4a'!$D$6,Tab_MYS4a_Data!$C:$C,'Table 4a'!$C$106,Tab_MYS4a_Data!$D:$D,'Table 4a'!$D$106,Tab_MYS4a_Data!$E:$E,'Table 4a'!$D$64)</f>
        <v>2</v>
      </c>
      <c r="F106" s="102">
        <f>SUMIFS(Tab_MYS4a_Data!I:I,Tab_MYS4a_Data!$B:$B,'Table 4a'!$D$6,Tab_MYS4a_Data!$C:$C,'Table 4a'!$C$106,Tab_MYS4a_Data!$D:$D,'Table 4a'!$D$106,Tab_MYS4a_Data!$E:$E,'Table 4a'!$D$64)</f>
        <v>3</v>
      </c>
      <c r="G106" s="102">
        <f>SUMIFS(Tab_MYS4a_Data!J:J,Tab_MYS4a_Data!$B:$B,'Table 4a'!$D$6,Tab_MYS4a_Data!$C:$C,'Table 4a'!$C$106,Tab_MYS4a_Data!$D:$D,'Table 4a'!$D$106,Tab_MYS4a_Data!$E:$E,'Table 4a'!$D$64)</f>
        <v>5</v>
      </c>
      <c r="H106" s="102">
        <f>SUMIFS(Tab_MYS4a_Data!K:K,Tab_MYS4a_Data!$B:$B,'Table 4a'!$D$6,Tab_MYS4a_Data!$C:$C,'Table 4a'!$C$106,Tab_MYS4a_Data!$D:$D,'Table 4a'!$D$106,Tab_MYS4a_Data!$E:$E,'Table 4a'!$D$64)</f>
        <v>11</v>
      </c>
      <c r="I106" s="102">
        <f>SUMIFS(Tab_MYS4a_Data!L:L,Tab_MYS4a_Data!$B:$B,'Table 4a'!$D$6,Tab_MYS4a_Data!$C:$C,'Table 4a'!$C$106,Tab_MYS4a_Data!$D:$D,'Table 4a'!$D$106,Tab_MYS4a_Data!$E:$E,'Table 4a'!$D$64)</f>
        <v>21</v>
      </c>
      <c r="J106" s="102">
        <f>SUMIFS(Tab_MYS4a_Data!M:M,Tab_MYS4a_Data!$B:$B,'Table 4a'!$D$6,Tab_MYS4a_Data!$C:$C,'Table 4a'!$C$106,Tab_MYS4a_Data!$D:$D,'Table 4a'!$D$106,Tab_MYS4a_Data!$E:$E,'Table 4a'!$D$64)</f>
        <v>39</v>
      </c>
      <c r="K106" s="102">
        <f>SUMIFS(Tab_MYS4a_Data!N:N,Tab_MYS4a_Data!$B:$B,'Table 4a'!$D$6,Tab_MYS4a_Data!$C:$C,'Table 4a'!$C$106,Tab_MYS4a_Data!$D:$D,'Table 4a'!$D$106,Tab_MYS4a_Data!$E:$E,'Table 4a'!$D$64)</f>
        <v>67</v>
      </c>
      <c r="L106" s="102">
        <f>SUMIFS(Tab_MYS4a_Data!O:O,Tab_MYS4a_Data!$B:$B,'Table 4a'!$D$6,Tab_MYS4a_Data!$C:$C,'Table 4a'!$C$106,Tab_MYS4a_Data!$D:$D,'Table 4a'!$D$106,Tab_MYS4a_Data!$E:$E,'Table 4a'!$D$64)</f>
        <v>95</v>
      </c>
      <c r="M106" s="103"/>
    </row>
    <row r="107" spans="1:13" ht="16.5" customHeight="1">
      <c r="A107" s="101" t="s">
        <v>306</v>
      </c>
      <c r="B107" s="111" t="s">
        <v>285</v>
      </c>
      <c r="C107" s="75" t="s">
        <v>307</v>
      </c>
      <c r="D107" s="75" t="s">
        <v>285</v>
      </c>
      <c r="E107" s="102">
        <f>SUMIFS(Tab_MYS4a_Data!H:H,Tab_MYS4a_Data!$B:$B,'Table 4a'!$D$6,Tab_MYS4a_Data!$C:$C,'Table 4a'!$C$107,Tab_MYS4a_Data!$D:$D,'Table 4a'!$D$107,Tab_MYS4a_Data!$E:$E,'Table 4a'!$D$64)</f>
        <v>6</v>
      </c>
      <c r="F107" s="102">
        <f>SUMIFS(Tab_MYS4a_Data!I:I,Tab_MYS4a_Data!$B:$B,'Table 4a'!$D$6,Tab_MYS4a_Data!$C:$C,'Table 4a'!$C$107,Tab_MYS4a_Data!$D:$D,'Table 4a'!$D$107,Tab_MYS4a_Data!$E:$E,'Table 4a'!$D$64)</f>
        <v>9</v>
      </c>
      <c r="G107" s="102">
        <f>SUMIFS(Tab_MYS4a_Data!J:J,Tab_MYS4a_Data!$B:$B,'Table 4a'!$D$6,Tab_MYS4a_Data!$C:$C,'Table 4a'!$C$107,Tab_MYS4a_Data!$D:$D,'Table 4a'!$D$107,Tab_MYS4a_Data!$E:$E,'Table 4a'!$D$64)</f>
        <v>20</v>
      </c>
      <c r="H107" s="102">
        <f>SUMIFS(Tab_MYS4a_Data!K:K,Tab_MYS4a_Data!$B:$B,'Table 4a'!$D$6,Tab_MYS4a_Data!$C:$C,'Table 4a'!$C$107,Tab_MYS4a_Data!$D:$D,'Table 4a'!$D$107,Tab_MYS4a_Data!$E:$E,'Table 4a'!$D$64)</f>
        <v>36</v>
      </c>
      <c r="I107" s="102">
        <f>SUMIFS(Tab_MYS4a_Data!L:L,Tab_MYS4a_Data!$B:$B,'Table 4a'!$D$6,Tab_MYS4a_Data!$C:$C,'Table 4a'!$C$107,Tab_MYS4a_Data!$D:$D,'Table 4a'!$D$107,Tab_MYS4a_Data!$E:$E,'Table 4a'!$D$64)</f>
        <v>58</v>
      </c>
      <c r="J107" s="102">
        <f>SUMIFS(Tab_MYS4a_Data!M:M,Tab_MYS4a_Data!$B:$B,'Table 4a'!$D$6,Tab_MYS4a_Data!$C:$C,'Table 4a'!$C$107,Tab_MYS4a_Data!$D:$D,'Table 4a'!$D$107,Tab_MYS4a_Data!$E:$E,'Table 4a'!$D$64)</f>
        <v>73</v>
      </c>
      <c r="K107" s="102">
        <f>SUMIFS(Tab_MYS4a_Data!N:N,Tab_MYS4a_Data!$B:$B,'Table 4a'!$D$6,Tab_MYS4a_Data!$C:$C,'Table 4a'!$C$107,Tab_MYS4a_Data!$D:$D,'Table 4a'!$D$107,Tab_MYS4a_Data!$E:$E,'Table 4a'!$D$64)</f>
        <v>130</v>
      </c>
      <c r="L107" s="102">
        <f>SUMIFS(Tab_MYS4a_Data!O:O,Tab_MYS4a_Data!$B:$B,'Table 4a'!$D$6,Tab_MYS4a_Data!$C:$C,'Table 4a'!$C$107,Tab_MYS4a_Data!$D:$D,'Table 4a'!$D$107,Tab_MYS4a_Data!$E:$E,'Table 4a'!$D$64)</f>
        <v>181</v>
      </c>
      <c r="M107" s="103"/>
    </row>
    <row r="108" spans="1:13" ht="16.5" customHeight="1">
      <c r="A108" s="101" t="s">
        <v>306</v>
      </c>
      <c r="B108" s="119" t="s">
        <v>228</v>
      </c>
      <c r="C108" s="75" t="s">
        <v>307</v>
      </c>
      <c r="D108" s="75" t="s">
        <v>286</v>
      </c>
      <c r="E108" s="102">
        <f>SUMIFS(Tab_MYS4a_Data!H:H,Tab_MYS4a_Data!$B:$B,'Table 4a'!$D$6,Tab_MYS4a_Data!$C:$C,'Table 4a'!$C$108,Tab_MYS4a_Data!$D:$D,'Table 4a'!$D$108,Tab_MYS4a_Data!$E:$E,'Table 4a'!$D$64)</f>
        <v>0</v>
      </c>
      <c r="F108" s="102">
        <f>SUMIFS(Tab_MYS4a_Data!I:I,Tab_MYS4a_Data!$B:$B,'Table 4a'!$D$6,Tab_MYS4a_Data!$C:$C,'Table 4a'!$C$108,Tab_MYS4a_Data!$D:$D,'Table 4a'!$D$108,Tab_MYS4a_Data!$E:$E,'Table 4a'!$D$64)</f>
        <v>0</v>
      </c>
      <c r="G108" s="102">
        <f>SUMIFS(Tab_MYS4a_Data!J:J,Tab_MYS4a_Data!$B:$B,'Table 4a'!$D$6,Tab_MYS4a_Data!$C:$C,'Table 4a'!$C$108,Tab_MYS4a_Data!$D:$D,'Table 4a'!$D$108,Tab_MYS4a_Data!$E:$E,'Table 4a'!$D$64)</f>
        <v>0</v>
      </c>
      <c r="H108" s="102">
        <f>SUMIFS(Tab_MYS4a_Data!K:K,Tab_MYS4a_Data!$B:$B,'Table 4a'!$D$6,Tab_MYS4a_Data!$C:$C,'Table 4a'!$C$108,Tab_MYS4a_Data!$D:$D,'Table 4a'!$D$108,Tab_MYS4a_Data!$E:$E,'Table 4a'!$D$64)</f>
        <v>0</v>
      </c>
      <c r="I108" s="102">
        <f>SUMIFS(Tab_MYS4a_Data!L:L,Tab_MYS4a_Data!$B:$B,'Table 4a'!$D$6,Tab_MYS4a_Data!$C:$C,'Table 4a'!$C$108,Tab_MYS4a_Data!$D:$D,'Table 4a'!$D$108,Tab_MYS4a_Data!$E:$E,'Table 4a'!$D$64)</f>
        <v>2</v>
      </c>
      <c r="J108" s="102">
        <f>SUMIFS(Tab_MYS4a_Data!M:M,Tab_MYS4a_Data!$B:$B,'Table 4a'!$D$6,Tab_MYS4a_Data!$C:$C,'Table 4a'!$C$108,Tab_MYS4a_Data!$D:$D,'Table 4a'!$D$108,Tab_MYS4a_Data!$E:$E,'Table 4a'!$D$64)</f>
        <v>0</v>
      </c>
      <c r="K108" s="102">
        <f>SUMIFS(Tab_MYS4a_Data!N:N,Tab_MYS4a_Data!$B:$B,'Table 4a'!$D$6,Tab_MYS4a_Data!$C:$C,'Table 4a'!$C$108,Tab_MYS4a_Data!$D:$D,'Table 4a'!$D$108,Tab_MYS4a_Data!$E:$E,'Table 4a'!$D$64)</f>
        <v>0</v>
      </c>
      <c r="L108" s="102">
        <f>SUMIFS(Tab_MYS4a_Data!O:O,Tab_MYS4a_Data!$B:$B,'Table 4a'!$D$6,Tab_MYS4a_Data!$C:$C,'Table 4a'!$C$108,Tab_MYS4a_Data!$D:$D,'Table 4a'!$D$108,Tab_MYS4a_Data!$E:$E,'Table 4a'!$D$64)</f>
        <v>0</v>
      </c>
      <c r="M108" s="103"/>
    </row>
    <row r="109" spans="1:13" s="154" customFormat="1" ht="16.5" customHeight="1">
      <c r="A109" s="105" t="s">
        <v>306</v>
      </c>
      <c r="B109" s="120" t="s">
        <v>287</v>
      </c>
      <c r="C109" s="106" t="s">
        <v>307</v>
      </c>
      <c r="D109" s="106" t="s">
        <v>213</v>
      </c>
      <c r="E109" s="107">
        <f>SUMIFS(Tab_MYS4a_Data!H:H,Tab_MYS4a_Data!$B:$B,'Table 4a'!$D$6,Tab_MYS4a_Data!$C:$C,'Table 4a'!$C$109,Tab_MYS4a_Data!$D:$D,'Table 4a'!$D$109,Tab_MYS4a_Data!$E:$E,'Table 4a'!$D$64)</f>
        <v>8</v>
      </c>
      <c r="F109" s="107">
        <f>SUMIFS(Tab_MYS4a_Data!I:I,Tab_MYS4a_Data!$B:$B,'Table 4a'!$D$6,Tab_MYS4a_Data!$C:$C,'Table 4a'!$C$109,Tab_MYS4a_Data!$D:$D,'Table 4a'!$D$109,Tab_MYS4a_Data!$E:$E,'Table 4a'!$D$64)</f>
        <v>12</v>
      </c>
      <c r="G109" s="107">
        <f>SUMIFS(Tab_MYS4a_Data!J:J,Tab_MYS4a_Data!$B:$B,'Table 4a'!$D$6,Tab_MYS4a_Data!$C:$C,'Table 4a'!$C$109,Tab_MYS4a_Data!$D:$D,'Table 4a'!$D$109,Tab_MYS4a_Data!$E:$E,'Table 4a'!$D$64)</f>
        <v>25</v>
      </c>
      <c r="H109" s="107">
        <f>SUMIFS(Tab_MYS4a_Data!K:K,Tab_MYS4a_Data!$B:$B,'Table 4a'!$D$6,Tab_MYS4a_Data!$C:$C,'Table 4a'!$C$109,Tab_MYS4a_Data!$D:$D,'Table 4a'!$D$109,Tab_MYS4a_Data!$E:$E,'Table 4a'!$D$64)</f>
        <v>47</v>
      </c>
      <c r="I109" s="107">
        <f>SUMIFS(Tab_MYS4a_Data!L:L,Tab_MYS4a_Data!$B:$B,'Table 4a'!$D$6,Tab_MYS4a_Data!$C:$C,'Table 4a'!$C$109,Tab_MYS4a_Data!$D:$D,'Table 4a'!$D$109,Tab_MYS4a_Data!$E:$E,'Table 4a'!$D$64)</f>
        <v>81</v>
      </c>
      <c r="J109" s="107">
        <f>SUMIFS(Tab_MYS4a_Data!M:M,Tab_MYS4a_Data!$B:$B,'Table 4a'!$D$6,Tab_MYS4a_Data!$C:$C,'Table 4a'!$C$109,Tab_MYS4a_Data!$D:$D,'Table 4a'!$D$109,Tab_MYS4a_Data!$E:$E,'Table 4a'!$D$64)</f>
        <v>112</v>
      </c>
      <c r="K109" s="107">
        <f>SUMIFS(Tab_MYS4a_Data!N:N,Tab_MYS4a_Data!$B:$B,'Table 4a'!$D$6,Tab_MYS4a_Data!$C:$C,'Table 4a'!$C$109,Tab_MYS4a_Data!$D:$D,'Table 4a'!$D$109,Tab_MYS4a_Data!$E:$E,'Table 4a'!$D$64)</f>
        <v>197</v>
      </c>
      <c r="L109" s="107">
        <f>SUMIFS(Tab_MYS4a_Data!O:O,Tab_MYS4a_Data!$B:$B,'Table 4a'!$D$6,Tab_MYS4a_Data!$C:$C,'Table 4a'!$C$109,Tab_MYS4a_Data!$D:$D,'Table 4a'!$D$109,Tab_MYS4a_Data!$E:$E,'Table 4a'!$D$64)</f>
        <v>276</v>
      </c>
      <c r="M109" s="108"/>
    </row>
    <row r="110" spans="1:13" ht="16.5" customHeight="1">
      <c r="A110" s="101" t="s">
        <v>308</v>
      </c>
      <c r="B110" s="111" t="s">
        <v>283</v>
      </c>
      <c r="C110" s="75" t="s">
        <v>309</v>
      </c>
      <c r="D110" s="75" t="s">
        <v>283</v>
      </c>
      <c r="E110" s="102">
        <f>SUMIFS(Tab_MYS4a_Data!H:H,Tab_MYS4a_Data!$B:$B,'Table 4a'!$D$6,Tab_MYS4a_Data!$C:$C,'Table 4a'!$C$110,Tab_MYS4a_Data!$D:$D,'Table 4a'!$D$110,Tab_MYS4a_Data!$E:$E,'Table 4a'!$D$64)</f>
        <v>9</v>
      </c>
      <c r="F110" s="102">
        <f>SUMIFS(Tab_MYS4a_Data!I:I,Tab_MYS4a_Data!$B:$B,'Table 4a'!$D$6,Tab_MYS4a_Data!$C:$C,'Table 4a'!$C$110,Tab_MYS4a_Data!$D:$D,'Table 4a'!$D$110,Tab_MYS4a_Data!$E:$E,'Table 4a'!$D$64)</f>
        <v>5</v>
      </c>
      <c r="G110" s="102">
        <f>SUMIFS(Tab_MYS4a_Data!J:J,Tab_MYS4a_Data!$B:$B,'Table 4a'!$D$6,Tab_MYS4a_Data!$C:$C,'Table 4a'!$C$110,Tab_MYS4a_Data!$D:$D,'Table 4a'!$D$110,Tab_MYS4a_Data!$E:$E,'Table 4a'!$D$64)</f>
        <v>8</v>
      </c>
      <c r="H110" s="102">
        <f>SUMIFS(Tab_MYS4a_Data!K:K,Tab_MYS4a_Data!$B:$B,'Table 4a'!$D$6,Tab_MYS4a_Data!$C:$C,'Table 4a'!$C$110,Tab_MYS4a_Data!$D:$D,'Table 4a'!$D$110,Tab_MYS4a_Data!$E:$E,'Table 4a'!$D$64)</f>
        <v>6</v>
      </c>
      <c r="I110" s="102">
        <f>SUMIFS(Tab_MYS4a_Data!L:L,Tab_MYS4a_Data!$B:$B,'Table 4a'!$D$6,Tab_MYS4a_Data!$C:$C,'Table 4a'!$C$110,Tab_MYS4a_Data!$D:$D,'Table 4a'!$D$110,Tab_MYS4a_Data!$E:$E,'Table 4a'!$D$64)</f>
        <v>3</v>
      </c>
      <c r="J110" s="102">
        <f>SUMIFS(Tab_MYS4a_Data!M:M,Tab_MYS4a_Data!$B:$B,'Table 4a'!$D$6,Tab_MYS4a_Data!$C:$C,'Table 4a'!$C$110,Tab_MYS4a_Data!$D:$D,'Table 4a'!$D$110,Tab_MYS4a_Data!$E:$E,'Table 4a'!$D$64)</f>
        <v>2</v>
      </c>
      <c r="K110" s="102">
        <f>SUMIFS(Tab_MYS4a_Data!N:N,Tab_MYS4a_Data!$B:$B,'Table 4a'!$D$6,Tab_MYS4a_Data!$C:$C,'Table 4a'!$C$110,Tab_MYS4a_Data!$D:$D,'Table 4a'!$D$110,Tab_MYS4a_Data!$E:$E,'Table 4a'!$D$64)</f>
        <v>2</v>
      </c>
      <c r="L110" s="102">
        <f>SUMIFS(Tab_MYS4a_Data!O:O,Tab_MYS4a_Data!$B:$B,'Table 4a'!$D$6,Tab_MYS4a_Data!$C:$C,'Table 4a'!$C$110,Tab_MYS4a_Data!$D:$D,'Table 4a'!$D$110,Tab_MYS4a_Data!$E:$E,'Table 4a'!$D$64)</f>
        <v>2</v>
      </c>
      <c r="M110" s="103"/>
    </row>
    <row r="111" spans="1:13" ht="16.5" customHeight="1">
      <c r="A111" s="101" t="s">
        <v>308</v>
      </c>
      <c r="B111" s="111" t="s">
        <v>285</v>
      </c>
      <c r="C111" s="75" t="s">
        <v>309</v>
      </c>
      <c r="D111" s="75" t="s">
        <v>285</v>
      </c>
      <c r="E111" s="102">
        <f>SUMIFS(Tab_MYS4a_Data!H:H,Tab_MYS4a_Data!$B:$B,'Table 4a'!$D$6,Tab_MYS4a_Data!$C:$C,'Table 4a'!$C$111,Tab_MYS4a_Data!$D:$D,'Table 4a'!$D$111,Tab_MYS4a_Data!$E:$E,'Table 4a'!$D$64)</f>
        <v>14</v>
      </c>
      <c r="F111" s="102">
        <f>SUMIFS(Tab_MYS4a_Data!I:I,Tab_MYS4a_Data!$B:$B,'Table 4a'!$D$6,Tab_MYS4a_Data!$C:$C,'Table 4a'!$C$111,Tab_MYS4a_Data!$D:$D,'Table 4a'!$D$111,Tab_MYS4a_Data!$E:$E,'Table 4a'!$D$64)</f>
        <v>11</v>
      </c>
      <c r="G111" s="102">
        <f>SUMIFS(Tab_MYS4a_Data!J:J,Tab_MYS4a_Data!$B:$B,'Table 4a'!$D$6,Tab_MYS4a_Data!$C:$C,'Table 4a'!$C$111,Tab_MYS4a_Data!$D:$D,'Table 4a'!$D$111,Tab_MYS4a_Data!$E:$E,'Table 4a'!$D$64)</f>
        <v>10</v>
      </c>
      <c r="H111" s="102">
        <f>SUMIFS(Tab_MYS4a_Data!K:K,Tab_MYS4a_Data!$B:$B,'Table 4a'!$D$6,Tab_MYS4a_Data!$C:$C,'Table 4a'!$C$111,Tab_MYS4a_Data!$D:$D,'Table 4a'!$D$111,Tab_MYS4a_Data!$E:$E,'Table 4a'!$D$64)</f>
        <v>9</v>
      </c>
      <c r="I111" s="102">
        <f>SUMIFS(Tab_MYS4a_Data!L:L,Tab_MYS4a_Data!$B:$B,'Table 4a'!$D$6,Tab_MYS4a_Data!$C:$C,'Table 4a'!$C$111,Tab_MYS4a_Data!$D:$D,'Table 4a'!$D$111,Tab_MYS4a_Data!$E:$E,'Table 4a'!$D$64)</f>
        <v>6</v>
      </c>
      <c r="J111" s="102">
        <f>SUMIFS(Tab_MYS4a_Data!M:M,Tab_MYS4a_Data!$B:$B,'Table 4a'!$D$6,Tab_MYS4a_Data!$C:$C,'Table 4a'!$C$111,Tab_MYS4a_Data!$D:$D,'Table 4a'!$D$111,Tab_MYS4a_Data!$E:$E,'Table 4a'!$D$64)</f>
        <v>5</v>
      </c>
      <c r="K111" s="102">
        <f>SUMIFS(Tab_MYS4a_Data!N:N,Tab_MYS4a_Data!$B:$B,'Table 4a'!$D$6,Tab_MYS4a_Data!$C:$C,'Table 4a'!$C$111,Tab_MYS4a_Data!$D:$D,'Table 4a'!$D$111,Tab_MYS4a_Data!$E:$E,'Table 4a'!$D$64)</f>
        <v>5</v>
      </c>
      <c r="L111" s="102">
        <f>SUMIFS(Tab_MYS4a_Data!O:O,Tab_MYS4a_Data!$B:$B,'Table 4a'!$D$6,Tab_MYS4a_Data!$C:$C,'Table 4a'!$C$111,Tab_MYS4a_Data!$D:$D,'Table 4a'!$D$111,Tab_MYS4a_Data!$E:$E,'Table 4a'!$D$64)</f>
        <v>5</v>
      </c>
      <c r="M111" s="103"/>
    </row>
    <row r="112" spans="1:13" ht="16.5" customHeight="1">
      <c r="A112" s="101" t="s">
        <v>308</v>
      </c>
      <c r="B112" s="119" t="s">
        <v>228</v>
      </c>
      <c r="C112" s="75" t="s">
        <v>309</v>
      </c>
      <c r="D112" s="75" t="s">
        <v>286</v>
      </c>
      <c r="E112" s="102">
        <f>SUMIFS(Tab_MYS4a_Data!H:H,Tab_MYS4a_Data!$B:$B,'Table 4a'!$D$6,Tab_MYS4a_Data!$C:$C,'Table 4a'!$C$112,Tab_MYS4a_Data!$D:$D,'Table 4a'!$D$112,Tab_MYS4a_Data!$E:$E,'Table 4a'!$D$64)</f>
        <v>0</v>
      </c>
      <c r="F112" s="102">
        <f>SUMIFS(Tab_MYS4a_Data!I:I,Tab_MYS4a_Data!$B:$B,'Table 4a'!$D$6,Tab_MYS4a_Data!$C:$C,'Table 4a'!$C$112,Tab_MYS4a_Data!$D:$D,'Table 4a'!$D$112,Tab_MYS4a_Data!$E:$E,'Table 4a'!$D$64)</f>
        <v>1</v>
      </c>
      <c r="G112" s="102">
        <f>SUMIFS(Tab_MYS4a_Data!J:J,Tab_MYS4a_Data!$B:$B,'Table 4a'!$D$6,Tab_MYS4a_Data!$C:$C,'Table 4a'!$C$112,Tab_MYS4a_Data!$D:$D,'Table 4a'!$D$112,Tab_MYS4a_Data!$E:$E,'Table 4a'!$D$64)</f>
        <v>0</v>
      </c>
      <c r="H112" s="102">
        <f>SUMIFS(Tab_MYS4a_Data!K:K,Tab_MYS4a_Data!$B:$B,'Table 4a'!$D$6,Tab_MYS4a_Data!$C:$C,'Table 4a'!$C$112,Tab_MYS4a_Data!$D:$D,'Table 4a'!$D$112,Tab_MYS4a_Data!$E:$E,'Table 4a'!$D$64)</f>
        <v>0</v>
      </c>
      <c r="I112" s="102">
        <f>SUMIFS(Tab_MYS4a_Data!L:L,Tab_MYS4a_Data!$B:$B,'Table 4a'!$D$6,Tab_MYS4a_Data!$C:$C,'Table 4a'!$C$112,Tab_MYS4a_Data!$D:$D,'Table 4a'!$D$112,Tab_MYS4a_Data!$E:$E,'Table 4a'!$D$64)</f>
        <v>0</v>
      </c>
      <c r="J112" s="102">
        <f>SUMIFS(Tab_MYS4a_Data!M:M,Tab_MYS4a_Data!$B:$B,'Table 4a'!$D$6,Tab_MYS4a_Data!$C:$C,'Table 4a'!$C$112,Tab_MYS4a_Data!$D:$D,'Table 4a'!$D$112,Tab_MYS4a_Data!$E:$E,'Table 4a'!$D$64)</f>
        <v>0</v>
      </c>
      <c r="K112" s="102">
        <f>SUMIFS(Tab_MYS4a_Data!N:N,Tab_MYS4a_Data!$B:$B,'Table 4a'!$D$6,Tab_MYS4a_Data!$C:$C,'Table 4a'!$C$112,Tab_MYS4a_Data!$D:$D,'Table 4a'!$D$112,Tab_MYS4a_Data!$E:$E,'Table 4a'!$D$64)</f>
        <v>1</v>
      </c>
      <c r="L112" s="102">
        <f>SUMIFS(Tab_MYS4a_Data!O:O,Tab_MYS4a_Data!$B:$B,'Table 4a'!$D$6,Tab_MYS4a_Data!$C:$C,'Table 4a'!$C$112,Tab_MYS4a_Data!$D:$D,'Table 4a'!$D$112,Tab_MYS4a_Data!$E:$E,'Table 4a'!$D$64)</f>
        <v>0</v>
      </c>
      <c r="M112" s="103"/>
    </row>
    <row r="113" spans="1:17" s="154" customFormat="1" ht="16.5" customHeight="1">
      <c r="A113" s="105" t="s">
        <v>308</v>
      </c>
      <c r="B113" s="120" t="s">
        <v>287</v>
      </c>
      <c r="C113" s="106" t="s">
        <v>309</v>
      </c>
      <c r="D113" s="106" t="s">
        <v>213</v>
      </c>
      <c r="E113" s="107">
        <f>SUMIFS(Tab_MYS4a_Data!H:H,Tab_MYS4a_Data!$B:$B,'Table 4a'!$D$6,Tab_MYS4a_Data!$C:$C,'Table 4a'!$C$113,Tab_MYS4a_Data!$D:$D,'Table 4a'!$D$113,Tab_MYS4a_Data!$E:$E,'Table 4a'!$D$64)</f>
        <v>23</v>
      </c>
      <c r="F113" s="107">
        <f>SUMIFS(Tab_MYS4a_Data!I:I,Tab_MYS4a_Data!$B:$B,'Table 4a'!$D$6,Tab_MYS4a_Data!$C:$C,'Table 4a'!$C$113,Tab_MYS4a_Data!$D:$D,'Table 4a'!$D$113,Tab_MYS4a_Data!$E:$E,'Table 4a'!$D$64)</f>
        <v>18</v>
      </c>
      <c r="G113" s="107">
        <f>SUMIFS(Tab_MYS4a_Data!J:J,Tab_MYS4a_Data!$B:$B,'Table 4a'!$D$6,Tab_MYS4a_Data!$C:$C,'Table 4a'!$C$113,Tab_MYS4a_Data!$D:$D,'Table 4a'!$D$113,Tab_MYS4a_Data!$E:$E,'Table 4a'!$D$64)</f>
        <v>24</v>
      </c>
      <c r="H113" s="107">
        <f>SUMIFS(Tab_MYS4a_Data!K:K,Tab_MYS4a_Data!$B:$B,'Table 4a'!$D$6,Tab_MYS4a_Data!$C:$C,'Table 4a'!$C$113,Tab_MYS4a_Data!$D:$D,'Table 4a'!$D$113,Tab_MYS4a_Data!$E:$E,'Table 4a'!$D$64)</f>
        <v>15</v>
      </c>
      <c r="I113" s="107">
        <f>SUMIFS(Tab_MYS4a_Data!L:L,Tab_MYS4a_Data!$B:$B,'Table 4a'!$D$6,Tab_MYS4a_Data!$C:$C,'Table 4a'!$C$113,Tab_MYS4a_Data!$D:$D,'Table 4a'!$D$113,Tab_MYS4a_Data!$E:$E,'Table 4a'!$D$64)</f>
        <v>9</v>
      </c>
      <c r="J113" s="107">
        <f>SUMIFS(Tab_MYS4a_Data!M:M,Tab_MYS4a_Data!$B:$B,'Table 4a'!$D$6,Tab_MYS4a_Data!$C:$C,'Table 4a'!$C$113,Tab_MYS4a_Data!$D:$D,'Table 4a'!$D$113,Tab_MYS4a_Data!$E:$E,'Table 4a'!$D$64)</f>
        <v>8</v>
      </c>
      <c r="K113" s="107">
        <f>SUMIFS(Tab_MYS4a_Data!N:N,Tab_MYS4a_Data!$B:$B,'Table 4a'!$D$6,Tab_MYS4a_Data!$C:$C,'Table 4a'!$C$113,Tab_MYS4a_Data!$D:$D,'Table 4a'!$D$113,Tab_MYS4a_Data!$E:$E,'Table 4a'!$D$64)</f>
        <v>8</v>
      </c>
      <c r="L113" s="107">
        <f>SUMIFS(Tab_MYS4a_Data!O:O,Tab_MYS4a_Data!$B:$B,'Table 4a'!$D$6,Tab_MYS4a_Data!$C:$C,'Table 4a'!$C$113,Tab_MYS4a_Data!$D:$D,'Table 4a'!$D$113,Tab_MYS4a_Data!$E:$E,'Table 4a'!$D$64)</f>
        <v>8</v>
      </c>
      <c r="M113" s="108"/>
    </row>
    <row r="114" spans="1:17" ht="16.5" customHeight="1">
      <c r="A114" s="101" t="s">
        <v>287</v>
      </c>
      <c r="B114" s="111" t="s">
        <v>283</v>
      </c>
      <c r="C114" s="75" t="s">
        <v>213</v>
      </c>
      <c r="D114" s="75" t="s">
        <v>283</v>
      </c>
      <c r="E114" s="102">
        <f>SUMIFS(Tab_MYS4a_Data!H:H,Tab_MYS4a_Data!$B:$B,'Table 4a'!$D$6,Tab_MYS4a_Data!$C:$C,'Table 4a'!$C$114,Tab_MYS4a_Data!$D:$D,'Table 4a'!$D$114,Tab_MYS4a_Data!$E:$E,'Table 4a'!$D$64)</f>
        <v>183552</v>
      </c>
      <c r="F114" s="102">
        <f>SUMIFS(Tab_MYS4a_Data!I:I,Tab_MYS4a_Data!$B:$B,'Table 4a'!$D$6,Tab_MYS4a_Data!$C:$C,'Table 4a'!$C$114,Tab_MYS4a_Data!$D:$D,'Table 4a'!$D$114,Tab_MYS4a_Data!$E:$E,'Table 4a'!$D$64)</f>
        <v>203183</v>
      </c>
      <c r="G114" s="102">
        <f>SUMIFS(Tab_MYS4a_Data!J:J,Tab_MYS4a_Data!$B:$B,'Table 4a'!$D$6,Tab_MYS4a_Data!$C:$C,'Table 4a'!$C$114,Tab_MYS4a_Data!$D:$D,'Table 4a'!$D$114,Tab_MYS4a_Data!$E:$E,'Table 4a'!$D$64)</f>
        <v>251037</v>
      </c>
      <c r="H114" s="102">
        <f>SUMIFS(Tab_MYS4a_Data!K:K,Tab_MYS4a_Data!$B:$B,'Table 4a'!$D$6,Tab_MYS4a_Data!$C:$C,'Table 4a'!$C$114,Tab_MYS4a_Data!$D:$D,'Table 4a'!$D$114,Tab_MYS4a_Data!$E:$E,'Table 4a'!$D$64)</f>
        <v>284982</v>
      </c>
      <c r="I114" s="102">
        <f>SUMIFS(Tab_MYS4a_Data!L:L,Tab_MYS4a_Data!$B:$B,'Table 4a'!$D$6,Tab_MYS4a_Data!$C:$C,'Table 4a'!$C$114,Tab_MYS4a_Data!$D:$D,'Table 4a'!$D$114,Tab_MYS4a_Data!$E:$E,'Table 4a'!$D$64)</f>
        <v>316979</v>
      </c>
      <c r="J114" s="102">
        <f>SUMIFS(Tab_MYS4a_Data!M:M,Tab_MYS4a_Data!$B:$B,'Table 4a'!$D$6,Tab_MYS4a_Data!$C:$C,'Table 4a'!$C$114,Tab_MYS4a_Data!$D:$D,'Table 4a'!$D$114,Tab_MYS4a_Data!$E:$E,'Table 4a'!$D$64)</f>
        <v>314235</v>
      </c>
      <c r="K114" s="102">
        <f>SUMIFS(Tab_MYS4a_Data!N:N,Tab_MYS4a_Data!$B:$B,'Table 4a'!$D$6,Tab_MYS4a_Data!$C:$C,'Table 4a'!$C$114,Tab_MYS4a_Data!$D:$D,'Table 4a'!$D$114,Tab_MYS4a_Data!$E:$E,'Table 4a'!$D$64)</f>
        <v>378758</v>
      </c>
      <c r="L114" s="102">
        <f>SUMIFS(Tab_MYS4a_Data!O:O,Tab_MYS4a_Data!$B:$B,'Table 4a'!$D$6,Tab_MYS4a_Data!$C:$C,'Table 4a'!$C$114,Tab_MYS4a_Data!$D:$D,'Table 4a'!$D$114,Tab_MYS4a_Data!$E:$E,'Table 4a'!$D$64)</f>
        <v>381042</v>
      </c>
      <c r="M114" s="103"/>
    </row>
    <row r="115" spans="1:17" ht="16.5" customHeight="1">
      <c r="A115" s="101" t="s">
        <v>287</v>
      </c>
      <c r="B115" s="111" t="s">
        <v>285</v>
      </c>
      <c r="C115" s="75" t="s">
        <v>213</v>
      </c>
      <c r="D115" s="75" t="s">
        <v>285</v>
      </c>
      <c r="E115" s="102">
        <f>SUMIFS(Tab_MYS4a_Data!H:H,Tab_MYS4a_Data!$B:$B,'Table 4a'!$D$6,Tab_MYS4a_Data!$C:$C,'Table 4a'!$C$115,Tab_MYS4a_Data!$D:$D,'Table 4a'!$D$115,Tab_MYS4a_Data!$E:$E,'Table 4a'!$D$64)</f>
        <v>227207</v>
      </c>
      <c r="F115" s="102">
        <f>SUMIFS(Tab_MYS4a_Data!I:I,Tab_MYS4a_Data!$B:$B,'Table 4a'!$D$6,Tab_MYS4a_Data!$C:$C,'Table 4a'!$C$115,Tab_MYS4a_Data!$D:$D,'Table 4a'!$D$115,Tab_MYS4a_Data!$E:$E,'Table 4a'!$D$64)</f>
        <v>253383</v>
      </c>
      <c r="G115" s="102">
        <f>SUMIFS(Tab_MYS4a_Data!J:J,Tab_MYS4a_Data!$B:$B,'Table 4a'!$D$6,Tab_MYS4a_Data!$C:$C,'Table 4a'!$C$115,Tab_MYS4a_Data!$D:$D,'Table 4a'!$D$115,Tab_MYS4a_Data!$E:$E,'Table 4a'!$D$64)</f>
        <v>319820</v>
      </c>
      <c r="H115" s="102">
        <f>SUMIFS(Tab_MYS4a_Data!K:K,Tab_MYS4a_Data!$B:$B,'Table 4a'!$D$6,Tab_MYS4a_Data!$C:$C,'Table 4a'!$C$115,Tab_MYS4a_Data!$D:$D,'Table 4a'!$D$115,Tab_MYS4a_Data!$E:$E,'Table 4a'!$D$64)</f>
        <v>362217</v>
      </c>
      <c r="I115" s="102">
        <f>SUMIFS(Tab_MYS4a_Data!L:L,Tab_MYS4a_Data!$B:$B,'Table 4a'!$D$6,Tab_MYS4a_Data!$C:$C,'Table 4a'!$C$115,Tab_MYS4a_Data!$D:$D,'Table 4a'!$D$115,Tab_MYS4a_Data!$E:$E,'Table 4a'!$D$64)</f>
        <v>401346</v>
      </c>
      <c r="J115" s="102">
        <f>SUMIFS(Tab_MYS4a_Data!M:M,Tab_MYS4a_Data!$B:$B,'Table 4a'!$D$6,Tab_MYS4a_Data!$C:$C,'Table 4a'!$C$115,Tab_MYS4a_Data!$D:$D,'Table 4a'!$D$115,Tab_MYS4a_Data!$E:$E,'Table 4a'!$D$64)</f>
        <v>390496</v>
      </c>
      <c r="K115" s="102">
        <f>SUMIFS(Tab_MYS4a_Data!N:N,Tab_MYS4a_Data!$B:$B,'Table 4a'!$D$6,Tab_MYS4a_Data!$C:$C,'Table 4a'!$C$115,Tab_MYS4a_Data!$D:$D,'Table 4a'!$D$115,Tab_MYS4a_Data!$E:$E,'Table 4a'!$D$64)</f>
        <v>470974</v>
      </c>
      <c r="L115" s="102">
        <f>SUMIFS(Tab_MYS4a_Data!O:O,Tab_MYS4a_Data!$B:$B,'Table 4a'!$D$6,Tab_MYS4a_Data!$C:$C,'Table 4a'!$C$115,Tab_MYS4a_Data!$D:$D,'Table 4a'!$D$115,Tab_MYS4a_Data!$E:$E,'Table 4a'!$D$64)</f>
        <v>465901</v>
      </c>
      <c r="M115" s="103"/>
    </row>
    <row r="116" spans="1:17" ht="16.5" customHeight="1">
      <c r="A116" s="101" t="s">
        <v>287</v>
      </c>
      <c r="B116" s="119" t="s">
        <v>228</v>
      </c>
      <c r="C116" s="75" t="s">
        <v>213</v>
      </c>
      <c r="D116" s="75" t="s">
        <v>286</v>
      </c>
      <c r="E116" s="102">
        <f>SUMIFS(Tab_MYS4a_Data!H:H,Tab_MYS4a_Data!$B:$B,'Table 4a'!$D$6,Tab_MYS4a_Data!$C:$C,'Table 4a'!$C$116,Tab_MYS4a_Data!$D:$D,'Table 4a'!$D$116,Tab_MYS4a_Data!$E:$E,'Table 4a'!$D$64)</f>
        <v>1512</v>
      </c>
      <c r="F116" s="102">
        <f>SUMIFS(Tab_MYS4a_Data!I:I,Tab_MYS4a_Data!$B:$B,'Table 4a'!$D$6,Tab_MYS4a_Data!$C:$C,'Table 4a'!$C$116,Tab_MYS4a_Data!$D:$D,'Table 4a'!$D$116,Tab_MYS4a_Data!$E:$E,'Table 4a'!$D$64)</f>
        <v>687</v>
      </c>
      <c r="G116" s="102">
        <f>SUMIFS(Tab_MYS4a_Data!J:J,Tab_MYS4a_Data!$B:$B,'Table 4a'!$D$6,Tab_MYS4a_Data!$C:$C,'Table 4a'!$C$116,Tab_MYS4a_Data!$D:$D,'Table 4a'!$D$116,Tab_MYS4a_Data!$E:$E,'Table 4a'!$D$64)</f>
        <v>618</v>
      </c>
      <c r="H116" s="102">
        <f>SUMIFS(Tab_MYS4a_Data!K:K,Tab_MYS4a_Data!$B:$B,'Table 4a'!$D$6,Tab_MYS4a_Data!$C:$C,'Table 4a'!$C$116,Tab_MYS4a_Data!$D:$D,'Table 4a'!$D$116,Tab_MYS4a_Data!$E:$E,'Table 4a'!$D$64)</f>
        <v>531</v>
      </c>
      <c r="I116" s="102">
        <f>SUMIFS(Tab_MYS4a_Data!L:L,Tab_MYS4a_Data!$B:$B,'Table 4a'!$D$6,Tab_MYS4a_Data!$C:$C,'Table 4a'!$C$116,Tab_MYS4a_Data!$D:$D,'Table 4a'!$D$116,Tab_MYS4a_Data!$E:$E,'Table 4a'!$D$64)</f>
        <v>610</v>
      </c>
      <c r="J116" s="102">
        <f>SUMIFS(Tab_MYS4a_Data!M:M,Tab_MYS4a_Data!$B:$B,'Table 4a'!$D$6,Tab_MYS4a_Data!$C:$C,'Table 4a'!$C$116,Tab_MYS4a_Data!$D:$D,'Table 4a'!$D$116,Tab_MYS4a_Data!$E:$E,'Table 4a'!$D$64)</f>
        <v>533</v>
      </c>
      <c r="K116" s="102">
        <f>SUMIFS(Tab_MYS4a_Data!N:N,Tab_MYS4a_Data!$B:$B,'Table 4a'!$D$6,Tab_MYS4a_Data!$C:$C,'Table 4a'!$C$116,Tab_MYS4a_Data!$D:$D,'Table 4a'!$D$116,Tab_MYS4a_Data!$E:$E,'Table 4a'!$D$64)</f>
        <v>630</v>
      </c>
      <c r="L116" s="102">
        <f>SUMIFS(Tab_MYS4a_Data!O:O,Tab_MYS4a_Data!$B:$B,'Table 4a'!$D$6,Tab_MYS4a_Data!$C:$C,'Table 4a'!$C$116,Tab_MYS4a_Data!$D:$D,'Table 4a'!$D$116,Tab_MYS4a_Data!$E:$E,'Table 4a'!$D$64)</f>
        <v>705</v>
      </c>
      <c r="M116" s="103"/>
    </row>
    <row r="117" spans="1:17" s="154" customFormat="1" ht="16.5" customHeight="1">
      <c r="A117" s="105" t="s">
        <v>287</v>
      </c>
      <c r="B117" s="120" t="s">
        <v>287</v>
      </c>
      <c r="C117" s="106" t="s">
        <v>213</v>
      </c>
      <c r="D117" s="106" t="s">
        <v>213</v>
      </c>
      <c r="E117" s="107">
        <f>SUMIFS(Tab_MYS4a_Data!H:H,Tab_MYS4a_Data!$B:$B,'Table 4a'!$D$6,Tab_MYS4a_Data!$C:$C,'Table 4a'!$C$117,Tab_MYS4a_Data!$D:$D,'Table 4a'!$D$117,Tab_MYS4a_Data!$E:$E,'Table 4a'!$D$64)</f>
        <v>412271</v>
      </c>
      <c r="F117" s="107">
        <f>SUMIFS(Tab_MYS4a_Data!I:I,Tab_MYS4a_Data!$B:$B,'Table 4a'!$D$6,Tab_MYS4a_Data!$C:$C,'Table 4a'!$C$117,Tab_MYS4a_Data!$D:$D,'Table 4a'!$D$117,Tab_MYS4a_Data!$E:$E,'Table 4a'!$D$64)</f>
        <v>457252</v>
      </c>
      <c r="G117" s="107">
        <f>SUMIFS(Tab_MYS4a_Data!J:J,Tab_MYS4a_Data!$B:$B,'Table 4a'!$D$6,Tab_MYS4a_Data!$C:$C,'Table 4a'!$C$117,Tab_MYS4a_Data!$D:$D,'Table 4a'!$D$117,Tab_MYS4a_Data!$E:$E,'Table 4a'!$D$64)</f>
        <v>571481</v>
      </c>
      <c r="H117" s="107">
        <f>SUMIFS(Tab_MYS4a_Data!K:K,Tab_MYS4a_Data!$B:$B,'Table 4a'!$D$6,Tab_MYS4a_Data!$C:$C,'Table 4a'!$C$117,Tab_MYS4a_Data!$D:$D,'Table 4a'!$D$117,Tab_MYS4a_Data!$E:$E,'Table 4a'!$D$64)</f>
        <v>647729</v>
      </c>
      <c r="I117" s="107">
        <f>SUMIFS(Tab_MYS4a_Data!L:L,Tab_MYS4a_Data!$B:$B,'Table 4a'!$D$6,Tab_MYS4a_Data!$C:$C,'Table 4a'!$C$117,Tab_MYS4a_Data!$D:$D,'Table 4a'!$D$117,Tab_MYS4a_Data!$E:$E,'Table 4a'!$D$64)</f>
        <v>718935</v>
      </c>
      <c r="J117" s="107">
        <f>SUMIFS(Tab_MYS4a_Data!M:M,Tab_MYS4a_Data!$B:$B,'Table 4a'!$D$6,Tab_MYS4a_Data!$C:$C,'Table 4a'!$C$117,Tab_MYS4a_Data!$D:$D,'Table 4a'!$D$117,Tab_MYS4a_Data!$E:$E,'Table 4a'!$D$64)</f>
        <v>705264</v>
      </c>
      <c r="K117" s="107">
        <f>SUMIFS(Tab_MYS4a_Data!N:N,Tab_MYS4a_Data!$B:$B,'Table 4a'!$D$6,Tab_MYS4a_Data!$C:$C,'Table 4a'!$C$117,Tab_MYS4a_Data!$D:$D,'Table 4a'!$D$117,Tab_MYS4a_Data!$E:$E,'Table 4a'!$D$64)</f>
        <v>850362</v>
      </c>
      <c r="L117" s="107">
        <f>SUMIFS(Tab_MYS4a_Data!O:O,Tab_MYS4a_Data!$B:$B,'Table 4a'!$D$6,Tab_MYS4a_Data!$C:$C,'Table 4a'!$C$117,Tab_MYS4a_Data!$D:$D,'Table 4a'!$D$117,Tab_MYS4a_Data!$E:$E,'Table 4a'!$D$64)</f>
        <v>847648</v>
      </c>
      <c r="M117" s="108"/>
    </row>
    <row r="118" spans="1:17" ht="16.5" customHeight="1">
      <c r="A118" s="110"/>
    </row>
    <row r="119" spans="1:17" ht="16.5" customHeight="1"/>
    <row r="120" spans="1:17" s="95" customFormat="1" ht="17.25" customHeight="1">
      <c r="A120" s="97"/>
      <c r="B120" s="97"/>
      <c r="C120" s="75"/>
      <c r="D120" s="75" t="s">
        <v>311</v>
      </c>
      <c r="E120" s="243" t="s">
        <v>312</v>
      </c>
      <c r="F120" s="243"/>
      <c r="G120" s="243"/>
      <c r="H120" s="243"/>
      <c r="I120" s="243"/>
      <c r="J120" s="243"/>
      <c r="K120" s="243"/>
      <c r="L120" s="243"/>
      <c r="M120" s="243"/>
    </row>
    <row r="121" spans="1:17" ht="30" customHeight="1">
      <c r="A121" s="99" t="s">
        <v>280</v>
      </c>
      <c r="B121" s="99" t="s">
        <v>281</v>
      </c>
      <c r="C121" s="100"/>
      <c r="D121" s="100"/>
      <c r="E121" s="96"/>
      <c r="F121" s="96"/>
      <c r="G121" s="96"/>
      <c r="H121" s="96"/>
      <c r="I121" s="96"/>
      <c r="J121" s="96"/>
      <c r="K121" s="96"/>
      <c r="L121" s="96"/>
      <c r="M121" s="96"/>
    </row>
    <row r="122" spans="1:17" ht="16.5" customHeight="1">
      <c r="A122" s="101" t="s">
        <v>282</v>
      </c>
      <c r="B122" s="111" t="s">
        <v>283</v>
      </c>
      <c r="C122" s="75" t="s">
        <v>284</v>
      </c>
      <c r="D122" s="75" t="s">
        <v>283</v>
      </c>
      <c r="E122" s="121">
        <f>SUMIFS(Tab_MYS4a_Data!H:H,Tab_MYS4a_Data!$B:$B,'Table 4a'!$D$6,Tab_MYS4a_Data!$C:$C,'Table 4a'!$C$122,Tab_MYS4a_Data!$D:$D,'Table 4a'!$D$122,Tab_MYS4a_Data!$E:$E,'Table 4a'!$D$120)</f>
        <v>3755</v>
      </c>
      <c r="F122" s="121">
        <f>SUMIFS(Tab_MYS4a_Data!I:I,Tab_MYS4a_Data!$B:$B,'Table 4a'!$D$6,Tab_MYS4a_Data!$C:$C,'Table 4a'!$C$122,Tab_MYS4a_Data!$D:$D,'Table 4a'!$D$122,Tab_MYS4a_Data!$E:$E,'Table 4a'!$D$120)</f>
        <v>3770</v>
      </c>
      <c r="G122" s="121">
        <f>SUMIFS(Tab_MYS4a_Data!J:J,Tab_MYS4a_Data!$B:$B,'Table 4a'!$D$6,Tab_MYS4a_Data!$C:$C,'Table 4a'!$C$122,Tab_MYS4a_Data!$D:$D,'Table 4a'!$D$122,Tab_MYS4a_Data!$E:$E,'Table 4a'!$D$120)</f>
        <v>4100</v>
      </c>
      <c r="H122" s="121">
        <f>SUMIFS(Tab_MYS4a_Data!K:K,Tab_MYS4a_Data!$B:$B,'Table 4a'!$D$6,Tab_MYS4a_Data!$C:$C,'Table 4a'!$C$122,Tab_MYS4a_Data!$D:$D,'Table 4a'!$D$122,Tab_MYS4a_Data!$E:$E,'Table 4a'!$D$120)</f>
        <v>4339</v>
      </c>
      <c r="I122" s="121">
        <f>SUMIFS(Tab_MYS4a_Data!L:L,Tab_MYS4a_Data!$B:$B,'Table 4a'!$D$6,Tab_MYS4a_Data!$C:$C,'Table 4a'!$C$122,Tab_MYS4a_Data!$D:$D,'Table 4a'!$D$122,Tab_MYS4a_Data!$E:$E,'Table 4a'!$D$120)</f>
        <v>4562</v>
      </c>
      <c r="J122" s="121">
        <f>SUMIFS(Tab_MYS4a_Data!M:M,Tab_MYS4a_Data!$B:$B,'Table 4a'!$D$6,Tab_MYS4a_Data!$C:$C,'Table 4a'!$C$122,Tab_MYS4a_Data!$D:$D,'Table 4a'!$D$122,Tab_MYS4a_Data!$E:$E,'Table 4a'!$D$120)</f>
        <v>6465</v>
      </c>
      <c r="K122" s="121">
        <f>SUMIFS(Tab_MYS4a_Data!N:N,Tab_MYS4a_Data!$B:$B,'Table 4a'!$D$6,Tab_MYS4a_Data!$C:$C,'Table 4a'!$C$122,Tab_MYS4a_Data!$D:$D,'Table 4a'!$D$122,Tab_MYS4a_Data!$E:$E,'Table 4a'!$D$120)</f>
        <v>4964</v>
      </c>
      <c r="L122" s="121">
        <f>SUMIFS(Tab_MYS4a_Data!O:O,Tab_MYS4a_Data!$B:$B,'Table 4a'!$D$6,Tab_MYS4a_Data!$C:$C,'Table 4a'!$C$122,Tab_MYS4a_Data!$D:$D,'Table 4a'!$D$122,Tab_MYS4a_Data!$E:$E,'Table 4a'!$D$120)</f>
        <v>4917</v>
      </c>
      <c r="M122" s="122"/>
      <c r="N122" s="104"/>
      <c r="O122" s="104"/>
    </row>
    <row r="123" spans="1:17" ht="16.5" customHeight="1">
      <c r="A123" s="101" t="s">
        <v>282</v>
      </c>
      <c r="B123" s="111" t="s">
        <v>285</v>
      </c>
      <c r="C123" s="75" t="s">
        <v>284</v>
      </c>
      <c r="D123" s="75" t="s">
        <v>285</v>
      </c>
      <c r="E123" s="121">
        <f>SUMIFS(Tab_MYS4a_Data!H:H,Tab_MYS4a_Data!$B:$B,'Table 4a'!$D$6,Tab_MYS4a_Data!$C:$C,'Table 4a'!$C$123,Tab_MYS4a_Data!$D:$D,'Table 4a'!$D$123,Tab_MYS4a_Data!$E:$E,'Table 4a'!$D$120)</f>
        <v>4139</v>
      </c>
      <c r="F123" s="121">
        <f>SUMIFS(Tab_MYS4a_Data!I:I,Tab_MYS4a_Data!$B:$B,'Table 4a'!$D$6,Tab_MYS4a_Data!$C:$C,'Table 4a'!$C$123,Tab_MYS4a_Data!$D:$D,'Table 4a'!$D$123,Tab_MYS4a_Data!$E:$E,'Table 4a'!$D$120)</f>
        <v>4037</v>
      </c>
      <c r="G123" s="121">
        <f>SUMIFS(Tab_MYS4a_Data!J:J,Tab_MYS4a_Data!$B:$B,'Table 4a'!$D$6,Tab_MYS4a_Data!$C:$C,'Table 4a'!$C$123,Tab_MYS4a_Data!$D:$D,'Table 4a'!$D$123,Tab_MYS4a_Data!$E:$E,'Table 4a'!$D$120)</f>
        <v>4344</v>
      </c>
      <c r="H123" s="121">
        <f>SUMIFS(Tab_MYS4a_Data!K:K,Tab_MYS4a_Data!$B:$B,'Table 4a'!$D$6,Tab_MYS4a_Data!$C:$C,'Table 4a'!$C$123,Tab_MYS4a_Data!$D:$D,'Table 4a'!$D$123,Tab_MYS4a_Data!$E:$E,'Table 4a'!$D$120)</f>
        <v>4562</v>
      </c>
      <c r="I123" s="121">
        <f>SUMIFS(Tab_MYS4a_Data!L:L,Tab_MYS4a_Data!$B:$B,'Table 4a'!$D$6,Tab_MYS4a_Data!$C:$C,'Table 4a'!$C$123,Tab_MYS4a_Data!$D:$D,'Table 4a'!$D$123,Tab_MYS4a_Data!$E:$E,'Table 4a'!$D$120)</f>
        <v>4798</v>
      </c>
      <c r="J123" s="121">
        <f>SUMIFS(Tab_MYS4a_Data!M:M,Tab_MYS4a_Data!$B:$B,'Table 4a'!$D$6,Tab_MYS4a_Data!$C:$C,'Table 4a'!$C$123,Tab_MYS4a_Data!$D:$D,'Table 4a'!$D$123,Tab_MYS4a_Data!$E:$E,'Table 4a'!$D$120)</f>
        <v>4862</v>
      </c>
      <c r="K123" s="121">
        <f>SUMIFS(Tab_MYS4a_Data!N:N,Tab_MYS4a_Data!$B:$B,'Table 4a'!$D$6,Tab_MYS4a_Data!$C:$C,'Table 4a'!$C$123,Tab_MYS4a_Data!$D:$D,'Table 4a'!$D$123,Tab_MYS4a_Data!$E:$E,'Table 4a'!$D$120)</f>
        <v>5167</v>
      </c>
      <c r="L123" s="121">
        <f>SUMIFS(Tab_MYS4a_Data!O:O,Tab_MYS4a_Data!$B:$B,'Table 4a'!$D$6,Tab_MYS4a_Data!$C:$C,'Table 4a'!$C$123,Tab_MYS4a_Data!$D:$D,'Table 4a'!$D$123,Tab_MYS4a_Data!$E:$E,'Table 4a'!$D$120)</f>
        <v>5258</v>
      </c>
      <c r="M123" s="122"/>
      <c r="N123" s="104"/>
      <c r="O123" s="104"/>
    </row>
    <row r="124" spans="1:17" s="154" customFormat="1" ht="16.5" customHeight="1">
      <c r="A124" s="105" t="s">
        <v>282</v>
      </c>
      <c r="B124" s="120" t="s">
        <v>287</v>
      </c>
      <c r="C124" s="106" t="s">
        <v>284</v>
      </c>
      <c r="D124" s="106" t="s">
        <v>213</v>
      </c>
      <c r="E124" s="123">
        <f>SUMIFS(Tab_MYS4a_Data!H:H,Tab_MYS4a_Data!$B:$B,'Table 4a'!$D$6,Tab_MYS4a_Data!$C:$C,'Table 4a'!$C$124,Tab_MYS4a_Data!$D:$D,'Table 4a'!$D$124,Tab_MYS4a_Data!$E:$E,'Table 4a'!$D$120)</f>
        <v>3863</v>
      </c>
      <c r="F124" s="123">
        <f>SUMIFS(Tab_MYS4a_Data!I:I,Tab_MYS4a_Data!$B:$B,'Table 4a'!$D$6,Tab_MYS4a_Data!$C:$C,'Table 4a'!$C$124,Tab_MYS4a_Data!$D:$D,'Table 4a'!$D$124,Tab_MYS4a_Data!$E:$E,'Table 4a'!$D$120)</f>
        <v>3883</v>
      </c>
      <c r="G124" s="123">
        <f>SUMIFS(Tab_MYS4a_Data!J:J,Tab_MYS4a_Data!$B:$B,'Table 4a'!$D$6,Tab_MYS4a_Data!$C:$C,'Table 4a'!$C$124,Tab_MYS4a_Data!$D:$D,'Table 4a'!$D$124,Tab_MYS4a_Data!$E:$E,'Table 4a'!$D$120)</f>
        <v>4215</v>
      </c>
      <c r="H124" s="123">
        <f>SUMIFS(Tab_MYS4a_Data!K:K,Tab_MYS4a_Data!$B:$B,'Table 4a'!$D$6,Tab_MYS4a_Data!$C:$C,'Table 4a'!$C$124,Tab_MYS4a_Data!$D:$D,'Table 4a'!$D$124,Tab_MYS4a_Data!$E:$E,'Table 4a'!$D$120)</f>
        <v>4455</v>
      </c>
      <c r="I124" s="123">
        <f>SUMIFS(Tab_MYS4a_Data!L:L,Tab_MYS4a_Data!$B:$B,'Table 4a'!$D$6,Tab_MYS4a_Data!$C:$C,'Table 4a'!$C$124,Tab_MYS4a_Data!$D:$D,'Table 4a'!$D$124,Tab_MYS4a_Data!$E:$E,'Table 4a'!$D$120)</f>
        <v>4691</v>
      </c>
      <c r="J124" s="123">
        <f>SUMIFS(Tab_MYS4a_Data!M:M,Tab_MYS4a_Data!$B:$B,'Table 4a'!$D$6,Tab_MYS4a_Data!$C:$C,'Table 4a'!$C$124,Tab_MYS4a_Data!$D:$D,'Table 4a'!$D$124,Tab_MYS4a_Data!$E:$E,'Table 4a'!$D$120)</f>
        <v>5667</v>
      </c>
      <c r="K124" s="123">
        <f>SUMIFS(Tab_MYS4a_Data!N:N,Tab_MYS4a_Data!$B:$B,'Table 4a'!$D$6,Tab_MYS4a_Data!$C:$C,'Table 4a'!$C$124,Tab_MYS4a_Data!$D:$D,'Table 4a'!$D$124,Tab_MYS4a_Data!$E:$E,'Table 4a'!$D$120)</f>
        <v>5066</v>
      </c>
      <c r="L124" s="123">
        <f>SUMIFS(Tab_MYS4a_Data!O:O,Tab_MYS4a_Data!$B:$B,'Table 4a'!$D$6,Tab_MYS4a_Data!$C:$C,'Table 4a'!$C$124,Tab_MYS4a_Data!$D:$D,'Table 4a'!$D$124,Tab_MYS4a_Data!$E:$E,'Table 4a'!$D$120)</f>
        <v>5083</v>
      </c>
      <c r="M124" s="124"/>
      <c r="N124" s="109"/>
      <c r="O124" s="109"/>
    </row>
    <row r="125" spans="1:17" ht="16.5" customHeight="1">
      <c r="A125" s="101" t="s">
        <v>288</v>
      </c>
      <c r="B125" s="111" t="s">
        <v>283</v>
      </c>
      <c r="C125" s="75" t="s">
        <v>289</v>
      </c>
      <c r="D125" s="75" t="s">
        <v>283</v>
      </c>
      <c r="E125" s="121">
        <f>SUMIFS(Tab_MYS4a_Data!H:H,Tab_MYS4a_Data!$B:$B,'Table 4a'!$D$6,Tab_MYS4a_Data!$C:$C,'Table 4a'!$C$125,Tab_MYS4a_Data!$D:$D,'Table 4a'!$D$125,Tab_MYS4a_Data!$E:$E,'Table 4a'!$D$120)</f>
        <v>15224</v>
      </c>
      <c r="F125" s="121">
        <f>SUMIFS(Tab_MYS4a_Data!I:I,Tab_MYS4a_Data!$B:$B,'Table 4a'!$D$6,Tab_MYS4a_Data!$C:$C,'Table 4a'!$C$125,Tab_MYS4a_Data!$D:$D,'Table 4a'!$D$125,Tab_MYS4a_Data!$E:$E,'Table 4a'!$D$120)</f>
        <v>16086</v>
      </c>
      <c r="G125" s="121">
        <f>SUMIFS(Tab_MYS4a_Data!J:J,Tab_MYS4a_Data!$B:$B,'Table 4a'!$D$6,Tab_MYS4a_Data!$C:$C,'Table 4a'!$C$125,Tab_MYS4a_Data!$D:$D,'Table 4a'!$D$125,Tab_MYS4a_Data!$E:$E,'Table 4a'!$D$120)</f>
        <v>18480</v>
      </c>
      <c r="H125" s="121">
        <f>SUMIFS(Tab_MYS4a_Data!K:K,Tab_MYS4a_Data!$B:$B,'Table 4a'!$D$6,Tab_MYS4a_Data!$C:$C,'Table 4a'!$C$125,Tab_MYS4a_Data!$D:$D,'Table 4a'!$D$125,Tab_MYS4a_Data!$E:$E,'Table 4a'!$D$120)</f>
        <v>20294</v>
      </c>
      <c r="I125" s="121">
        <f>SUMIFS(Tab_MYS4a_Data!L:L,Tab_MYS4a_Data!$B:$B,'Table 4a'!$D$6,Tab_MYS4a_Data!$C:$C,'Table 4a'!$C$125,Tab_MYS4a_Data!$D:$D,'Table 4a'!$D$125,Tab_MYS4a_Data!$E:$E,'Table 4a'!$D$120)</f>
        <v>21931</v>
      </c>
      <c r="J125" s="121">
        <f>SUMIFS(Tab_MYS4a_Data!M:M,Tab_MYS4a_Data!$B:$B,'Table 4a'!$D$6,Tab_MYS4a_Data!$C:$C,'Table 4a'!$C$125,Tab_MYS4a_Data!$D:$D,'Table 4a'!$D$125,Tab_MYS4a_Data!$E:$E,'Table 4a'!$D$120)</f>
        <v>21615</v>
      </c>
      <c r="K125" s="121">
        <f>SUMIFS(Tab_MYS4a_Data!N:N,Tab_MYS4a_Data!$B:$B,'Table 4a'!$D$6,Tab_MYS4a_Data!$C:$C,'Table 4a'!$C$125,Tab_MYS4a_Data!$D:$D,'Table 4a'!$D$125,Tab_MYS4a_Data!$E:$E,'Table 4a'!$D$120)</f>
        <v>25673</v>
      </c>
      <c r="L125" s="121">
        <f>SUMIFS(Tab_MYS4a_Data!O:O,Tab_MYS4a_Data!$B:$B,'Table 4a'!$D$6,Tab_MYS4a_Data!$C:$C,'Table 4a'!$C$125,Tab_MYS4a_Data!$D:$D,'Table 4a'!$D$125,Tab_MYS4a_Data!$E:$E,'Table 4a'!$D$120)</f>
        <v>25230</v>
      </c>
      <c r="M125" s="122"/>
      <c r="N125" s="104"/>
      <c r="O125" s="104"/>
    </row>
    <row r="126" spans="1:17" ht="16.5" customHeight="1">
      <c r="A126" s="101" t="s">
        <v>288</v>
      </c>
      <c r="B126" s="111" t="s">
        <v>285</v>
      </c>
      <c r="C126" s="75" t="s">
        <v>289</v>
      </c>
      <c r="D126" s="75" t="s">
        <v>285</v>
      </c>
      <c r="E126" s="121">
        <f>SUMIFS(Tab_MYS4a_Data!H:H,Tab_MYS4a_Data!$B:$B,'Table 4a'!$D$6,Tab_MYS4a_Data!$C:$C,'Table 4a'!$C$126,Tab_MYS4a_Data!$D:$D,'Table 4a'!$D$126,Tab_MYS4a_Data!$E:$E,'Table 4a'!$D$120)</f>
        <v>15678</v>
      </c>
      <c r="F126" s="121">
        <f>SUMIFS(Tab_MYS4a_Data!I:I,Tab_MYS4a_Data!$B:$B,'Table 4a'!$D$6,Tab_MYS4a_Data!$C:$C,'Table 4a'!$C$126,Tab_MYS4a_Data!$D:$D,'Table 4a'!$D$126,Tab_MYS4a_Data!$E:$E,'Table 4a'!$D$120)</f>
        <v>16509</v>
      </c>
      <c r="G126" s="121">
        <f>SUMIFS(Tab_MYS4a_Data!J:J,Tab_MYS4a_Data!$B:$B,'Table 4a'!$D$6,Tab_MYS4a_Data!$C:$C,'Table 4a'!$C$126,Tab_MYS4a_Data!$D:$D,'Table 4a'!$D$126,Tab_MYS4a_Data!$E:$E,'Table 4a'!$D$120)</f>
        <v>19095</v>
      </c>
      <c r="H126" s="121">
        <f>SUMIFS(Tab_MYS4a_Data!K:K,Tab_MYS4a_Data!$B:$B,'Table 4a'!$D$6,Tab_MYS4a_Data!$C:$C,'Table 4a'!$C$126,Tab_MYS4a_Data!$D:$D,'Table 4a'!$D$126,Tab_MYS4a_Data!$E:$E,'Table 4a'!$D$120)</f>
        <v>20884</v>
      </c>
      <c r="I126" s="121">
        <f>SUMIFS(Tab_MYS4a_Data!L:L,Tab_MYS4a_Data!$B:$B,'Table 4a'!$D$6,Tab_MYS4a_Data!$C:$C,'Table 4a'!$C$126,Tab_MYS4a_Data!$D:$D,'Table 4a'!$D$126,Tab_MYS4a_Data!$E:$E,'Table 4a'!$D$120)</f>
        <v>22612</v>
      </c>
      <c r="J126" s="121">
        <f>SUMIFS(Tab_MYS4a_Data!M:M,Tab_MYS4a_Data!$B:$B,'Table 4a'!$D$6,Tab_MYS4a_Data!$C:$C,'Table 4a'!$C$126,Tab_MYS4a_Data!$D:$D,'Table 4a'!$D$126,Tab_MYS4a_Data!$E:$E,'Table 4a'!$D$120)</f>
        <v>22003</v>
      </c>
      <c r="K126" s="121">
        <f>SUMIFS(Tab_MYS4a_Data!N:N,Tab_MYS4a_Data!$B:$B,'Table 4a'!$D$6,Tab_MYS4a_Data!$C:$C,'Table 4a'!$C$126,Tab_MYS4a_Data!$D:$D,'Table 4a'!$D$126,Tab_MYS4a_Data!$E:$E,'Table 4a'!$D$120)</f>
        <v>26452</v>
      </c>
      <c r="L126" s="121">
        <f>SUMIFS(Tab_MYS4a_Data!O:O,Tab_MYS4a_Data!$B:$B,'Table 4a'!$D$6,Tab_MYS4a_Data!$C:$C,'Table 4a'!$C$126,Tab_MYS4a_Data!$D:$D,'Table 4a'!$D$126,Tab_MYS4a_Data!$E:$E,'Table 4a'!$D$120)</f>
        <v>24700</v>
      </c>
      <c r="M126" s="122"/>
      <c r="N126" s="104"/>
      <c r="O126" s="104"/>
      <c r="Q126" s="155"/>
    </row>
    <row r="127" spans="1:17" s="154" customFormat="1" ht="16.5" customHeight="1">
      <c r="A127" s="105" t="s">
        <v>288</v>
      </c>
      <c r="B127" s="120" t="s">
        <v>287</v>
      </c>
      <c r="C127" s="106" t="s">
        <v>289</v>
      </c>
      <c r="D127" s="106" t="s">
        <v>213</v>
      </c>
      <c r="E127" s="123">
        <f>SUMIFS(Tab_MYS4a_Data!H:H,Tab_MYS4a_Data!$B:$B,'Table 4a'!$D$6,Tab_MYS4a_Data!$C:$C,'Table 4a'!$C$127,Tab_MYS4a_Data!$D:$D,'Table 4a'!$D$127,Tab_MYS4a_Data!$E:$E,'Table 4a'!$D$120)</f>
        <v>15189</v>
      </c>
      <c r="F127" s="123">
        <f>SUMIFS(Tab_MYS4a_Data!I:I,Tab_MYS4a_Data!$B:$B,'Table 4a'!$D$6,Tab_MYS4a_Data!$C:$C,'Table 4a'!$C$127,Tab_MYS4a_Data!$D:$D,'Table 4a'!$D$127,Tab_MYS4a_Data!$E:$E,'Table 4a'!$D$120)</f>
        <v>16210</v>
      </c>
      <c r="G127" s="123">
        <f>SUMIFS(Tab_MYS4a_Data!J:J,Tab_MYS4a_Data!$B:$B,'Table 4a'!$D$6,Tab_MYS4a_Data!$C:$C,'Table 4a'!$C$127,Tab_MYS4a_Data!$D:$D,'Table 4a'!$D$127,Tab_MYS4a_Data!$E:$E,'Table 4a'!$D$120)</f>
        <v>18719</v>
      </c>
      <c r="H127" s="123">
        <f>SUMIFS(Tab_MYS4a_Data!K:K,Tab_MYS4a_Data!$B:$B,'Table 4a'!$D$6,Tab_MYS4a_Data!$C:$C,'Table 4a'!$C$127,Tab_MYS4a_Data!$D:$D,'Table 4a'!$D$127,Tab_MYS4a_Data!$E:$E,'Table 4a'!$D$120)</f>
        <v>20558</v>
      </c>
      <c r="I127" s="123">
        <f>SUMIFS(Tab_MYS4a_Data!L:L,Tab_MYS4a_Data!$B:$B,'Table 4a'!$D$6,Tab_MYS4a_Data!$C:$C,'Table 4a'!$C$127,Tab_MYS4a_Data!$D:$D,'Table 4a'!$D$127,Tab_MYS4a_Data!$E:$E,'Table 4a'!$D$120)</f>
        <v>22260</v>
      </c>
      <c r="J127" s="123">
        <f>SUMIFS(Tab_MYS4a_Data!M:M,Tab_MYS4a_Data!$B:$B,'Table 4a'!$D$6,Tab_MYS4a_Data!$C:$C,'Table 4a'!$C$127,Tab_MYS4a_Data!$D:$D,'Table 4a'!$D$127,Tab_MYS4a_Data!$E:$E,'Table 4a'!$D$120)</f>
        <v>21783</v>
      </c>
      <c r="K127" s="123">
        <f>SUMIFS(Tab_MYS4a_Data!N:N,Tab_MYS4a_Data!$B:$B,'Table 4a'!$D$6,Tab_MYS4a_Data!$C:$C,'Table 4a'!$C$127,Tab_MYS4a_Data!$D:$D,'Table 4a'!$D$127,Tab_MYS4a_Data!$E:$E,'Table 4a'!$D$120)</f>
        <v>26028</v>
      </c>
      <c r="L127" s="123">
        <f>SUMIFS(Tab_MYS4a_Data!O:O,Tab_MYS4a_Data!$B:$B,'Table 4a'!$D$6,Tab_MYS4a_Data!$C:$C,'Table 4a'!$C$127,Tab_MYS4a_Data!$D:$D,'Table 4a'!$D$127,Tab_MYS4a_Data!$E:$E,'Table 4a'!$D$120)</f>
        <v>24898</v>
      </c>
      <c r="M127" s="124"/>
      <c r="Q127" s="157"/>
    </row>
    <row r="128" spans="1:17" ht="16.5" customHeight="1">
      <c r="A128" s="101" t="s">
        <v>290</v>
      </c>
      <c r="B128" s="111" t="s">
        <v>283</v>
      </c>
      <c r="C128" s="75" t="s">
        <v>291</v>
      </c>
      <c r="D128" s="75" t="s">
        <v>283</v>
      </c>
      <c r="E128" s="121">
        <f>SUMIFS(Tab_MYS4a_Data!H:H,Tab_MYS4a_Data!$B:$B,'Table 4a'!$D$6,Tab_MYS4a_Data!$C:$C,'Table 4a'!$C$128,Tab_MYS4a_Data!$D:$D,'Table 4a'!$D$128,Tab_MYS4a_Data!$E:$E,'Table 4a'!$D$120)</f>
        <v>29440</v>
      </c>
      <c r="F128" s="121">
        <f>SUMIFS(Tab_MYS4a_Data!I:I,Tab_MYS4a_Data!$B:$B,'Table 4a'!$D$6,Tab_MYS4a_Data!$C:$C,'Table 4a'!$C$128,Tab_MYS4a_Data!$D:$D,'Table 4a'!$D$128,Tab_MYS4a_Data!$E:$E,'Table 4a'!$D$120)</f>
        <v>31805</v>
      </c>
      <c r="G128" s="121">
        <f>SUMIFS(Tab_MYS4a_Data!J:J,Tab_MYS4a_Data!$B:$B,'Table 4a'!$D$6,Tab_MYS4a_Data!$C:$C,'Table 4a'!$C$128,Tab_MYS4a_Data!$D:$D,'Table 4a'!$D$128,Tab_MYS4a_Data!$E:$E,'Table 4a'!$D$120)</f>
        <v>37572</v>
      </c>
      <c r="H128" s="121">
        <f>SUMIFS(Tab_MYS4a_Data!K:K,Tab_MYS4a_Data!$B:$B,'Table 4a'!$D$6,Tab_MYS4a_Data!$C:$C,'Table 4a'!$C$128,Tab_MYS4a_Data!$D:$D,'Table 4a'!$D$128,Tab_MYS4a_Data!$E:$E,'Table 4a'!$D$120)</f>
        <v>42043</v>
      </c>
      <c r="I128" s="121">
        <f>SUMIFS(Tab_MYS4a_Data!L:L,Tab_MYS4a_Data!$B:$B,'Table 4a'!$D$6,Tab_MYS4a_Data!$C:$C,'Table 4a'!$C$128,Tab_MYS4a_Data!$D:$D,'Table 4a'!$D$128,Tab_MYS4a_Data!$E:$E,'Table 4a'!$D$120)</f>
        <v>47470</v>
      </c>
      <c r="J128" s="121">
        <f>SUMIFS(Tab_MYS4a_Data!M:M,Tab_MYS4a_Data!$B:$B,'Table 4a'!$D$6,Tab_MYS4a_Data!$C:$C,'Table 4a'!$C$128,Tab_MYS4a_Data!$D:$D,'Table 4a'!$D$128,Tab_MYS4a_Data!$E:$E,'Table 4a'!$D$120)</f>
        <v>48879</v>
      </c>
      <c r="K128" s="121">
        <f>SUMIFS(Tab_MYS4a_Data!N:N,Tab_MYS4a_Data!$B:$B,'Table 4a'!$D$6,Tab_MYS4a_Data!$C:$C,'Table 4a'!$C$128,Tab_MYS4a_Data!$D:$D,'Table 4a'!$D$128,Tab_MYS4a_Data!$E:$E,'Table 4a'!$D$120)</f>
        <v>58767</v>
      </c>
      <c r="L128" s="121">
        <f>SUMIFS(Tab_MYS4a_Data!O:O,Tab_MYS4a_Data!$B:$B,'Table 4a'!$D$6,Tab_MYS4a_Data!$C:$C,'Table 4a'!$C$128,Tab_MYS4a_Data!$D:$D,'Table 4a'!$D$128,Tab_MYS4a_Data!$E:$E,'Table 4a'!$D$120)</f>
        <v>57474</v>
      </c>
      <c r="M128" s="122"/>
      <c r="Q128" s="156"/>
    </row>
    <row r="129" spans="1:17" ht="16.5" customHeight="1">
      <c r="A129" s="101" t="s">
        <v>290</v>
      </c>
      <c r="B129" s="111" t="s">
        <v>285</v>
      </c>
      <c r="C129" s="75" t="s">
        <v>291</v>
      </c>
      <c r="D129" s="75" t="s">
        <v>285</v>
      </c>
      <c r="E129" s="121">
        <f>SUMIFS(Tab_MYS4a_Data!H:H,Tab_MYS4a_Data!$B:$B,'Table 4a'!$D$6,Tab_MYS4a_Data!$C:$C,'Table 4a'!$C$129,Tab_MYS4a_Data!$D:$D,'Table 4a'!$D$129,Tab_MYS4a_Data!$E:$E,'Table 4a'!$D$120)</f>
        <v>34071</v>
      </c>
      <c r="F129" s="121">
        <f>SUMIFS(Tab_MYS4a_Data!I:I,Tab_MYS4a_Data!$B:$B,'Table 4a'!$D$6,Tab_MYS4a_Data!$C:$C,'Table 4a'!$C$129,Tab_MYS4a_Data!$D:$D,'Table 4a'!$D$129,Tab_MYS4a_Data!$E:$E,'Table 4a'!$D$120)</f>
        <v>37035</v>
      </c>
      <c r="G129" s="121">
        <f>SUMIFS(Tab_MYS4a_Data!J:J,Tab_MYS4a_Data!$B:$B,'Table 4a'!$D$6,Tab_MYS4a_Data!$C:$C,'Table 4a'!$C$129,Tab_MYS4a_Data!$D:$D,'Table 4a'!$D$129,Tab_MYS4a_Data!$E:$E,'Table 4a'!$D$120)</f>
        <v>44263</v>
      </c>
      <c r="H129" s="121">
        <f>SUMIFS(Tab_MYS4a_Data!K:K,Tab_MYS4a_Data!$B:$B,'Table 4a'!$D$6,Tab_MYS4a_Data!$C:$C,'Table 4a'!$C$129,Tab_MYS4a_Data!$D:$D,'Table 4a'!$D$129,Tab_MYS4a_Data!$E:$E,'Table 4a'!$D$120)</f>
        <v>49675</v>
      </c>
      <c r="I129" s="121">
        <f>SUMIFS(Tab_MYS4a_Data!L:L,Tab_MYS4a_Data!$B:$B,'Table 4a'!$D$6,Tab_MYS4a_Data!$C:$C,'Table 4a'!$C$129,Tab_MYS4a_Data!$D:$D,'Table 4a'!$D$129,Tab_MYS4a_Data!$E:$E,'Table 4a'!$D$120)</f>
        <v>56422</v>
      </c>
      <c r="J129" s="121">
        <f>SUMIFS(Tab_MYS4a_Data!M:M,Tab_MYS4a_Data!$B:$B,'Table 4a'!$D$6,Tab_MYS4a_Data!$C:$C,'Table 4a'!$C$129,Tab_MYS4a_Data!$D:$D,'Table 4a'!$D$129,Tab_MYS4a_Data!$E:$E,'Table 4a'!$D$120)</f>
        <v>57388</v>
      </c>
      <c r="K129" s="121">
        <f>SUMIFS(Tab_MYS4a_Data!N:N,Tab_MYS4a_Data!$B:$B,'Table 4a'!$D$6,Tab_MYS4a_Data!$C:$C,'Table 4a'!$C$129,Tab_MYS4a_Data!$D:$D,'Table 4a'!$D$129,Tab_MYS4a_Data!$E:$E,'Table 4a'!$D$120)</f>
        <v>69137</v>
      </c>
      <c r="L129" s="121">
        <f>SUMIFS(Tab_MYS4a_Data!O:O,Tab_MYS4a_Data!$B:$B,'Table 4a'!$D$6,Tab_MYS4a_Data!$C:$C,'Table 4a'!$C$129,Tab_MYS4a_Data!$D:$D,'Table 4a'!$D$129,Tab_MYS4a_Data!$E:$E,'Table 4a'!$D$120)</f>
        <v>68142</v>
      </c>
      <c r="M129" s="122"/>
      <c r="Q129" s="156"/>
    </row>
    <row r="130" spans="1:17" s="154" customFormat="1" ht="16.5" customHeight="1">
      <c r="A130" s="105" t="s">
        <v>290</v>
      </c>
      <c r="B130" s="120" t="s">
        <v>287</v>
      </c>
      <c r="C130" s="106" t="s">
        <v>291</v>
      </c>
      <c r="D130" s="106" t="s">
        <v>213</v>
      </c>
      <c r="E130" s="123">
        <f>SUMIFS(Tab_MYS4a_Data!H:H,Tab_MYS4a_Data!$B:$B,'Table 4a'!$D$6,Tab_MYS4a_Data!$C:$C,'Table 4a'!$C$130,Tab_MYS4a_Data!$D:$D,'Table 4a'!$D$130,Tab_MYS4a_Data!$E:$E,'Table 4a'!$D$120)</f>
        <v>31507</v>
      </c>
      <c r="F130" s="123">
        <f>SUMIFS(Tab_MYS4a_Data!I:I,Tab_MYS4a_Data!$B:$B,'Table 4a'!$D$6,Tab_MYS4a_Data!$C:$C,'Table 4a'!$C$130,Tab_MYS4a_Data!$D:$D,'Table 4a'!$D$130,Tab_MYS4a_Data!$E:$E,'Table 4a'!$D$120)</f>
        <v>34436</v>
      </c>
      <c r="G130" s="123">
        <f>SUMIFS(Tab_MYS4a_Data!J:J,Tab_MYS4a_Data!$B:$B,'Table 4a'!$D$6,Tab_MYS4a_Data!$C:$C,'Table 4a'!$C$130,Tab_MYS4a_Data!$D:$D,'Table 4a'!$D$130,Tab_MYS4a_Data!$E:$E,'Table 4a'!$D$120)</f>
        <v>40977</v>
      </c>
      <c r="H130" s="123">
        <f>SUMIFS(Tab_MYS4a_Data!K:K,Tab_MYS4a_Data!$B:$B,'Table 4a'!$D$6,Tab_MYS4a_Data!$C:$C,'Table 4a'!$C$130,Tab_MYS4a_Data!$D:$D,'Table 4a'!$D$130,Tab_MYS4a_Data!$E:$E,'Table 4a'!$D$120)</f>
        <v>45966</v>
      </c>
      <c r="I130" s="123">
        <f>SUMIFS(Tab_MYS4a_Data!L:L,Tab_MYS4a_Data!$B:$B,'Table 4a'!$D$6,Tab_MYS4a_Data!$C:$C,'Table 4a'!$C$130,Tab_MYS4a_Data!$D:$D,'Table 4a'!$D$130,Tab_MYS4a_Data!$E:$E,'Table 4a'!$D$120)</f>
        <v>52048</v>
      </c>
      <c r="J130" s="123">
        <f>SUMIFS(Tab_MYS4a_Data!M:M,Tab_MYS4a_Data!$B:$B,'Table 4a'!$D$6,Tab_MYS4a_Data!$C:$C,'Table 4a'!$C$130,Tab_MYS4a_Data!$D:$D,'Table 4a'!$D$130,Tab_MYS4a_Data!$E:$E,'Table 4a'!$D$120)</f>
        <v>53177</v>
      </c>
      <c r="K130" s="123">
        <f>SUMIFS(Tab_MYS4a_Data!N:N,Tab_MYS4a_Data!$B:$B,'Table 4a'!$D$6,Tab_MYS4a_Data!$C:$C,'Table 4a'!$C$130,Tab_MYS4a_Data!$D:$D,'Table 4a'!$D$130,Tab_MYS4a_Data!$E:$E,'Table 4a'!$D$120)</f>
        <v>63953</v>
      </c>
      <c r="L130" s="123">
        <f>SUMIFS(Tab_MYS4a_Data!O:O,Tab_MYS4a_Data!$B:$B,'Table 4a'!$D$6,Tab_MYS4a_Data!$C:$C,'Table 4a'!$C$130,Tab_MYS4a_Data!$D:$D,'Table 4a'!$D$130,Tab_MYS4a_Data!$E:$E,'Table 4a'!$D$120)</f>
        <v>62713</v>
      </c>
      <c r="M130" s="124"/>
      <c r="Q130" s="157"/>
    </row>
    <row r="131" spans="1:17" ht="16.5" customHeight="1">
      <c r="A131" s="101" t="s">
        <v>292</v>
      </c>
      <c r="B131" s="111" t="s">
        <v>283</v>
      </c>
      <c r="C131" s="75" t="s">
        <v>293</v>
      </c>
      <c r="D131" s="75" t="s">
        <v>283</v>
      </c>
      <c r="E131" s="121">
        <f>SUMIFS(Tab_MYS4a_Data!H:H,Tab_MYS4a_Data!$B:$B,'Table 4a'!$D$6,Tab_MYS4a_Data!$C:$C,'Table 4a'!$C$131,Tab_MYS4a_Data!$D:$D,'Table 4a'!$D$131,Tab_MYS4a_Data!$E:$E,'Table 4a'!$D$120)</f>
        <v>37968</v>
      </c>
      <c r="F131" s="121">
        <f>SUMIFS(Tab_MYS4a_Data!I:I,Tab_MYS4a_Data!$B:$B,'Table 4a'!$D$6,Tab_MYS4a_Data!$C:$C,'Table 4a'!$C$131,Tab_MYS4a_Data!$D:$D,'Table 4a'!$D$131,Tab_MYS4a_Data!$E:$E,'Table 4a'!$D$120)</f>
        <v>41256</v>
      </c>
      <c r="G131" s="121">
        <f>SUMIFS(Tab_MYS4a_Data!J:J,Tab_MYS4a_Data!$B:$B,'Table 4a'!$D$6,Tab_MYS4a_Data!$C:$C,'Table 4a'!$C$131,Tab_MYS4a_Data!$D:$D,'Table 4a'!$D$131,Tab_MYS4a_Data!$E:$E,'Table 4a'!$D$120)</f>
        <v>49290</v>
      </c>
      <c r="H131" s="121">
        <f>SUMIFS(Tab_MYS4a_Data!K:K,Tab_MYS4a_Data!$B:$B,'Table 4a'!$D$6,Tab_MYS4a_Data!$C:$C,'Table 4a'!$C$131,Tab_MYS4a_Data!$D:$D,'Table 4a'!$D$131,Tab_MYS4a_Data!$E:$E,'Table 4a'!$D$120)</f>
        <v>55666</v>
      </c>
      <c r="I131" s="121">
        <f>SUMIFS(Tab_MYS4a_Data!L:L,Tab_MYS4a_Data!$B:$B,'Table 4a'!$D$6,Tab_MYS4a_Data!$C:$C,'Table 4a'!$C$131,Tab_MYS4a_Data!$D:$D,'Table 4a'!$D$131,Tab_MYS4a_Data!$E:$E,'Table 4a'!$D$120)</f>
        <v>63808</v>
      </c>
      <c r="J131" s="121">
        <f>SUMIFS(Tab_MYS4a_Data!M:M,Tab_MYS4a_Data!$B:$B,'Table 4a'!$D$6,Tab_MYS4a_Data!$C:$C,'Table 4a'!$C$131,Tab_MYS4a_Data!$D:$D,'Table 4a'!$D$131,Tab_MYS4a_Data!$E:$E,'Table 4a'!$D$120)</f>
        <v>65826</v>
      </c>
      <c r="K131" s="121">
        <f>SUMIFS(Tab_MYS4a_Data!N:N,Tab_MYS4a_Data!$B:$B,'Table 4a'!$D$6,Tab_MYS4a_Data!$C:$C,'Table 4a'!$C$131,Tab_MYS4a_Data!$D:$D,'Table 4a'!$D$131,Tab_MYS4a_Data!$E:$E,'Table 4a'!$D$120)</f>
        <v>79674</v>
      </c>
      <c r="L131" s="121">
        <f>SUMIFS(Tab_MYS4a_Data!O:O,Tab_MYS4a_Data!$B:$B,'Table 4a'!$D$6,Tab_MYS4a_Data!$C:$C,'Table 4a'!$C$131,Tab_MYS4a_Data!$D:$D,'Table 4a'!$D$131,Tab_MYS4a_Data!$E:$E,'Table 4a'!$D$120)</f>
        <v>79087</v>
      </c>
      <c r="M131" s="122"/>
      <c r="Q131" s="156"/>
    </row>
    <row r="132" spans="1:17" ht="16.5" customHeight="1">
      <c r="A132" s="101" t="s">
        <v>292</v>
      </c>
      <c r="B132" s="111" t="s">
        <v>285</v>
      </c>
      <c r="C132" s="75" t="s">
        <v>293</v>
      </c>
      <c r="D132" s="75" t="s">
        <v>285</v>
      </c>
      <c r="E132" s="121">
        <f>SUMIFS(Tab_MYS4a_Data!H:H,Tab_MYS4a_Data!$B:$B,'Table 4a'!$D$6,Tab_MYS4a_Data!$C:$C,'Table 4a'!$C$132,Tab_MYS4a_Data!$D:$D,'Table 4a'!$D$132,Tab_MYS4a_Data!$E:$E,'Table 4a'!$D$120)</f>
        <v>47952</v>
      </c>
      <c r="F132" s="121">
        <f>SUMIFS(Tab_MYS4a_Data!I:I,Tab_MYS4a_Data!$B:$B,'Table 4a'!$D$6,Tab_MYS4a_Data!$C:$C,'Table 4a'!$C$132,Tab_MYS4a_Data!$D:$D,'Table 4a'!$D$132,Tab_MYS4a_Data!$E:$E,'Table 4a'!$D$120)</f>
        <v>52029</v>
      </c>
      <c r="G132" s="121">
        <f>SUMIFS(Tab_MYS4a_Data!J:J,Tab_MYS4a_Data!$B:$B,'Table 4a'!$D$6,Tab_MYS4a_Data!$C:$C,'Table 4a'!$C$132,Tab_MYS4a_Data!$D:$D,'Table 4a'!$D$132,Tab_MYS4a_Data!$E:$E,'Table 4a'!$D$120)</f>
        <v>63078</v>
      </c>
      <c r="H132" s="121">
        <f>SUMIFS(Tab_MYS4a_Data!K:K,Tab_MYS4a_Data!$B:$B,'Table 4a'!$D$6,Tab_MYS4a_Data!$C:$C,'Table 4a'!$C$132,Tab_MYS4a_Data!$D:$D,'Table 4a'!$D$132,Tab_MYS4a_Data!$E:$E,'Table 4a'!$D$120)</f>
        <v>71120</v>
      </c>
      <c r="I132" s="121">
        <f>SUMIFS(Tab_MYS4a_Data!L:L,Tab_MYS4a_Data!$B:$B,'Table 4a'!$D$6,Tab_MYS4a_Data!$C:$C,'Table 4a'!$C$132,Tab_MYS4a_Data!$D:$D,'Table 4a'!$D$132,Tab_MYS4a_Data!$E:$E,'Table 4a'!$D$120)</f>
        <v>81762</v>
      </c>
      <c r="J132" s="121">
        <f>SUMIFS(Tab_MYS4a_Data!M:M,Tab_MYS4a_Data!$B:$B,'Table 4a'!$D$6,Tab_MYS4a_Data!$C:$C,'Table 4a'!$C$132,Tab_MYS4a_Data!$D:$D,'Table 4a'!$D$132,Tab_MYS4a_Data!$E:$E,'Table 4a'!$D$120)</f>
        <v>83137</v>
      </c>
      <c r="K132" s="121">
        <f>SUMIFS(Tab_MYS4a_Data!N:N,Tab_MYS4a_Data!$B:$B,'Table 4a'!$D$6,Tab_MYS4a_Data!$C:$C,'Table 4a'!$C$132,Tab_MYS4a_Data!$D:$D,'Table 4a'!$D$132,Tab_MYS4a_Data!$E:$E,'Table 4a'!$D$120)</f>
        <v>100998</v>
      </c>
      <c r="L132" s="121">
        <f>SUMIFS(Tab_MYS4a_Data!O:O,Tab_MYS4a_Data!$B:$B,'Table 4a'!$D$6,Tab_MYS4a_Data!$C:$C,'Table 4a'!$C$132,Tab_MYS4a_Data!$D:$D,'Table 4a'!$D$132,Tab_MYS4a_Data!$E:$E,'Table 4a'!$D$120)</f>
        <v>101170</v>
      </c>
      <c r="M132" s="122"/>
      <c r="Q132" s="156"/>
    </row>
    <row r="133" spans="1:17" s="154" customFormat="1" ht="16.5" customHeight="1">
      <c r="A133" s="105" t="s">
        <v>292</v>
      </c>
      <c r="B133" s="120" t="s">
        <v>287</v>
      </c>
      <c r="C133" s="106" t="s">
        <v>293</v>
      </c>
      <c r="D133" s="106" t="s">
        <v>213</v>
      </c>
      <c r="E133" s="123">
        <f>SUMIFS(Tab_MYS4a_Data!H:H,Tab_MYS4a_Data!$B:$B,'Table 4a'!$D$6,Tab_MYS4a_Data!$C:$C,'Table 4a'!$C$133,Tab_MYS4a_Data!$D:$D,'Table 4a'!$D$133,Tab_MYS4a_Data!$E:$E,'Table 4a'!$D$120)</f>
        <v>42616</v>
      </c>
      <c r="F133" s="123">
        <f>SUMIFS(Tab_MYS4a_Data!I:I,Tab_MYS4a_Data!$B:$B,'Table 4a'!$D$6,Tab_MYS4a_Data!$C:$C,'Table 4a'!$C$133,Tab_MYS4a_Data!$D:$D,'Table 4a'!$D$133,Tab_MYS4a_Data!$E:$E,'Table 4a'!$D$120)</f>
        <v>46632</v>
      </c>
      <c r="G133" s="123">
        <f>SUMIFS(Tab_MYS4a_Data!J:J,Tab_MYS4a_Data!$B:$B,'Table 4a'!$D$6,Tab_MYS4a_Data!$C:$C,'Table 4a'!$C$133,Tab_MYS4a_Data!$D:$D,'Table 4a'!$D$133,Tab_MYS4a_Data!$E:$E,'Table 4a'!$D$120)</f>
        <v>56229</v>
      </c>
      <c r="H133" s="123">
        <f>SUMIFS(Tab_MYS4a_Data!K:K,Tab_MYS4a_Data!$B:$B,'Table 4a'!$D$6,Tab_MYS4a_Data!$C:$C,'Table 4a'!$C$133,Tab_MYS4a_Data!$D:$D,'Table 4a'!$D$133,Tab_MYS4a_Data!$E:$E,'Table 4a'!$D$120)</f>
        <v>63505</v>
      </c>
      <c r="I133" s="123">
        <f>SUMIFS(Tab_MYS4a_Data!L:L,Tab_MYS4a_Data!$B:$B,'Table 4a'!$D$6,Tab_MYS4a_Data!$C:$C,'Table 4a'!$C$133,Tab_MYS4a_Data!$D:$D,'Table 4a'!$D$133,Tab_MYS4a_Data!$E:$E,'Table 4a'!$D$120)</f>
        <v>72843</v>
      </c>
      <c r="J133" s="123">
        <f>SUMIFS(Tab_MYS4a_Data!M:M,Tab_MYS4a_Data!$B:$B,'Table 4a'!$D$6,Tab_MYS4a_Data!$C:$C,'Table 4a'!$C$133,Tab_MYS4a_Data!$D:$D,'Table 4a'!$D$133,Tab_MYS4a_Data!$E:$E,'Table 4a'!$D$120)</f>
        <v>74491</v>
      </c>
      <c r="K133" s="123">
        <f>SUMIFS(Tab_MYS4a_Data!N:N,Tab_MYS4a_Data!$B:$B,'Table 4a'!$D$6,Tab_MYS4a_Data!$C:$C,'Table 4a'!$C$133,Tab_MYS4a_Data!$D:$D,'Table 4a'!$D$133,Tab_MYS4a_Data!$E:$E,'Table 4a'!$D$120)</f>
        <v>90308</v>
      </c>
      <c r="L133" s="123">
        <f>SUMIFS(Tab_MYS4a_Data!O:O,Tab_MYS4a_Data!$B:$B,'Table 4a'!$D$6,Tab_MYS4a_Data!$C:$C,'Table 4a'!$C$133,Tab_MYS4a_Data!$D:$D,'Table 4a'!$D$133,Tab_MYS4a_Data!$E:$E,'Table 4a'!$D$120)</f>
        <v>89956</v>
      </c>
      <c r="M133" s="124"/>
    </row>
    <row r="134" spans="1:17" ht="16.5" customHeight="1">
      <c r="A134" s="101" t="s">
        <v>294</v>
      </c>
      <c r="B134" s="111" t="s">
        <v>283</v>
      </c>
      <c r="C134" s="75" t="s">
        <v>295</v>
      </c>
      <c r="D134" s="75" t="s">
        <v>283</v>
      </c>
      <c r="E134" s="121">
        <f>SUMIFS(Tab_MYS4a_Data!H:H,Tab_MYS4a_Data!$B:$B,'Table 4a'!$D$6,Tab_MYS4a_Data!$C:$C,'Table 4a'!$C$134,Tab_MYS4a_Data!$D:$D,'Table 4a'!$D$134,Tab_MYS4a_Data!$E:$E,'Table 4a'!$D$120)</f>
        <v>46200</v>
      </c>
      <c r="F134" s="121">
        <f>SUMIFS(Tab_MYS4a_Data!I:I,Tab_MYS4a_Data!$B:$B,'Table 4a'!$D$6,Tab_MYS4a_Data!$C:$C,'Table 4a'!$C$134,Tab_MYS4a_Data!$D:$D,'Table 4a'!$D$134,Tab_MYS4a_Data!$E:$E,'Table 4a'!$D$120)</f>
        <v>49123</v>
      </c>
      <c r="G134" s="121">
        <f>SUMIFS(Tab_MYS4a_Data!J:J,Tab_MYS4a_Data!$B:$B,'Table 4a'!$D$6,Tab_MYS4a_Data!$C:$C,'Table 4a'!$C$134,Tab_MYS4a_Data!$D:$D,'Table 4a'!$D$134,Tab_MYS4a_Data!$E:$E,'Table 4a'!$D$120)</f>
        <v>58133</v>
      </c>
      <c r="H134" s="121">
        <f>SUMIFS(Tab_MYS4a_Data!K:K,Tab_MYS4a_Data!$B:$B,'Table 4a'!$D$6,Tab_MYS4a_Data!$C:$C,'Table 4a'!$C$134,Tab_MYS4a_Data!$D:$D,'Table 4a'!$D$134,Tab_MYS4a_Data!$E:$E,'Table 4a'!$D$120)</f>
        <v>64764</v>
      </c>
      <c r="I134" s="121">
        <f>SUMIFS(Tab_MYS4a_Data!L:L,Tab_MYS4a_Data!$B:$B,'Table 4a'!$D$6,Tab_MYS4a_Data!$C:$C,'Table 4a'!$C$134,Tab_MYS4a_Data!$D:$D,'Table 4a'!$D$134,Tab_MYS4a_Data!$E:$E,'Table 4a'!$D$120)</f>
        <v>73789</v>
      </c>
      <c r="J134" s="121">
        <f>SUMIFS(Tab_MYS4a_Data!M:M,Tab_MYS4a_Data!$B:$B,'Table 4a'!$D$6,Tab_MYS4a_Data!$C:$C,'Table 4a'!$C$134,Tab_MYS4a_Data!$D:$D,'Table 4a'!$D$134,Tab_MYS4a_Data!$E:$E,'Table 4a'!$D$120)</f>
        <v>75194</v>
      </c>
      <c r="K134" s="121">
        <f>SUMIFS(Tab_MYS4a_Data!N:N,Tab_MYS4a_Data!$B:$B,'Table 4a'!$D$6,Tab_MYS4a_Data!$C:$C,'Table 4a'!$C$134,Tab_MYS4a_Data!$D:$D,'Table 4a'!$D$134,Tab_MYS4a_Data!$E:$E,'Table 4a'!$D$120)</f>
        <v>91540</v>
      </c>
      <c r="L134" s="121">
        <f>SUMIFS(Tab_MYS4a_Data!O:O,Tab_MYS4a_Data!$B:$B,'Table 4a'!$D$6,Tab_MYS4a_Data!$C:$C,'Table 4a'!$C$134,Tab_MYS4a_Data!$D:$D,'Table 4a'!$D$134,Tab_MYS4a_Data!$E:$E,'Table 4a'!$D$120)</f>
        <v>92826</v>
      </c>
      <c r="M134" s="122"/>
    </row>
    <row r="135" spans="1:17" ht="16.5" customHeight="1">
      <c r="A135" s="101" t="s">
        <v>294</v>
      </c>
      <c r="B135" s="111" t="s">
        <v>285</v>
      </c>
      <c r="C135" s="75" t="s">
        <v>295</v>
      </c>
      <c r="D135" s="75" t="s">
        <v>285</v>
      </c>
      <c r="E135" s="121">
        <f>SUMIFS(Tab_MYS4a_Data!H:H,Tab_MYS4a_Data!$B:$B,'Table 4a'!$D$6,Tab_MYS4a_Data!$C:$C,'Table 4a'!$C$135,Tab_MYS4a_Data!$D:$D,'Table 4a'!$D$135,Tab_MYS4a_Data!$E:$E,'Table 4a'!$D$120)</f>
        <v>59791</v>
      </c>
      <c r="F135" s="121">
        <f>SUMIFS(Tab_MYS4a_Data!I:I,Tab_MYS4a_Data!$B:$B,'Table 4a'!$D$6,Tab_MYS4a_Data!$C:$C,'Table 4a'!$C$135,Tab_MYS4a_Data!$D:$D,'Table 4a'!$D$135,Tab_MYS4a_Data!$E:$E,'Table 4a'!$D$120)</f>
        <v>64100</v>
      </c>
      <c r="G135" s="121">
        <f>SUMIFS(Tab_MYS4a_Data!J:J,Tab_MYS4a_Data!$B:$B,'Table 4a'!$D$6,Tab_MYS4a_Data!$C:$C,'Table 4a'!$C$135,Tab_MYS4a_Data!$D:$D,'Table 4a'!$D$135,Tab_MYS4a_Data!$E:$E,'Table 4a'!$D$120)</f>
        <v>77053</v>
      </c>
      <c r="H135" s="121">
        <f>SUMIFS(Tab_MYS4a_Data!K:K,Tab_MYS4a_Data!$B:$B,'Table 4a'!$D$6,Tab_MYS4a_Data!$C:$C,'Table 4a'!$C$135,Tab_MYS4a_Data!$D:$D,'Table 4a'!$D$135,Tab_MYS4a_Data!$E:$E,'Table 4a'!$D$120)</f>
        <v>85803</v>
      </c>
      <c r="I135" s="121">
        <f>SUMIFS(Tab_MYS4a_Data!L:L,Tab_MYS4a_Data!$B:$B,'Table 4a'!$D$6,Tab_MYS4a_Data!$C:$C,'Table 4a'!$C$135,Tab_MYS4a_Data!$D:$D,'Table 4a'!$D$135,Tab_MYS4a_Data!$E:$E,'Table 4a'!$D$120)</f>
        <v>97637</v>
      </c>
      <c r="J135" s="121">
        <f>SUMIFS(Tab_MYS4a_Data!M:M,Tab_MYS4a_Data!$B:$B,'Table 4a'!$D$6,Tab_MYS4a_Data!$C:$C,'Table 4a'!$C$135,Tab_MYS4a_Data!$D:$D,'Table 4a'!$D$135,Tab_MYS4a_Data!$E:$E,'Table 4a'!$D$120)</f>
        <v>97110</v>
      </c>
      <c r="K135" s="121">
        <f>SUMIFS(Tab_MYS4a_Data!N:N,Tab_MYS4a_Data!$B:$B,'Table 4a'!$D$6,Tab_MYS4a_Data!$C:$C,'Table 4a'!$C$135,Tab_MYS4a_Data!$D:$D,'Table 4a'!$D$135,Tab_MYS4a_Data!$E:$E,'Table 4a'!$D$120)</f>
        <v>118197</v>
      </c>
      <c r="L135" s="121">
        <f>SUMIFS(Tab_MYS4a_Data!O:O,Tab_MYS4a_Data!$B:$B,'Table 4a'!$D$6,Tab_MYS4a_Data!$C:$C,'Table 4a'!$C$135,Tab_MYS4a_Data!$D:$D,'Table 4a'!$D$135,Tab_MYS4a_Data!$E:$E,'Table 4a'!$D$120)</f>
        <v>120669</v>
      </c>
      <c r="M135" s="122"/>
    </row>
    <row r="136" spans="1:17" s="154" customFormat="1" ht="16.5" customHeight="1">
      <c r="A136" s="105" t="s">
        <v>294</v>
      </c>
      <c r="B136" s="120" t="s">
        <v>287</v>
      </c>
      <c r="C136" s="106" t="s">
        <v>295</v>
      </c>
      <c r="D136" s="106" t="s">
        <v>213</v>
      </c>
      <c r="E136" s="123">
        <f>SUMIFS(Tab_MYS4a_Data!H:H,Tab_MYS4a_Data!$B:$B,'Table 4a'!$D$6,Tab_MYS4a_Data!$C:$C,'Table 4a'!$C$136,Tab_MYS4a_Data!$D:$D,'Table 4a'!$D$136,Tab_MYS4a_Data!$E:$E,'Table 4a'!$D$120)</f>
        <v>52456</v>
      </c>
      <c r="F136" s="123">
        <f>SUMIFS(Tab_MYS4a_Data!I:I,Tab_MYS4a_Data!$B:$B,'Table 4a'!$D$6,Tab_MYS4a_Data!$C:$C,'Table 4a'!$C$136,Tab_MYS4a_Data!$D:$D,'Table 4a'!$D$136,Tab_MYS4a_Data!$E:$E,'Table 4a'!$D$120)</f>
        <v>56465</v>
      </c>
      <c r="G136" s="123">
        <f>SUMIFS(Tab_MYS4a_Data!J:J,Tab_MYS4a_Data!$B:$B,'Table 4a'!$D$6,Tab_MYS4a_Data!$C:$C,'Table 4a'!$C$136,Tab_MYS4a_Data!$D:$D,'Table 4a'!$D$136,Tab_MYS4a_Data!$E:$E,'Table 4a'!$D$120)</f>
        <v>67534</v>
      </c>
      <c r="H136" s="123">
        <f>SUMIFS(Tab_MYS4a_Data!K:K,Tab_MYS4a_Data!$B:$B,'Table 4a'!$D$6,Tab_MYS4a_Data!$C:$C,'Table 4a'!$C$136,Tab_MYS4a_Data!$D:$D,'Table 4a'!$D$136,Tab_MYS4a_Data!$E:$E,'Table 4a'!$D$120)</f>
        <v>75314</v>
      </c>
      <c r="I136" s="123">
        <f>SUMIFS(Tab_MYS4a_Data!L:L,Tab_MYS4a_Data!$B:$B,'Table 4a'!$D$6,Tab_MYS4a_Data!$C:$C,'Table 4a'!$C$136,Tab_MYS4a_Data!$D:$D,'Table 4a'!$D$136,Tab_MYS4a_Data!$E:$E,'Table 4a'!$D$120)</f>
        <v>85733</v>
      </c>
      <c r="J136" s="123">
        <f>SUMIFS(Tab_MYS4a_Data!M:M,Tab_MYS4a_Data!$B:$B,'Table 4a'!$D$6,Tab_MYS4a_Data!$C:$C,'Table 4a'!$C$136,Tab_MYS4a_Data!$D:$D,'Table 4a'!$D$136,Tab_MYS4a_Data!$E:$E,'Table 4a'!$D$120)</f>
        <v>86171</v>
      </c>
      <c r="K136" s="123">
        <f>SUMIFS(Tab_MYS4a_Data!N:N,Tab_MYS4a_Data!$B:$B,'Table 4a'!$D$6,Tab_MYS4a_Data!$C:$C,'Table 4a'!$C$136,Tab_MYS4a_Data!$D:$D,'Table 4a'!$D$136,Tab_MYS4a_Data!$E:$E,'Table 4a'!$D$120)</f>
        <v>104819</v>
      </c>
      <c r="L136" s="123">
        <f>SUMIFS(Tab_MYS4a_Data!O:O,Tab_MYS4a_Data!$B:$B,'Table 4a'!$D$6,Tab_MYS4a_Data!$C:$C,'Table 4a'!$C$136,Tab_MYS4a_Data!$D:$D,'Table 4a'!$D$136,Tab_MYS4a_Data!$E:$E,'Table 4a'!$D$120)</f>
        <v>106483</v>
      </c>
      <c r="M136" s="124"/>
    </row>
    <row r="137" spans="1:17" ht="16.5" customHeight="1">
      <c r="A137" s="101" t="s">
        <v>296</v>
      </c>
      <c r="B137" s="111" t="s">
        <v>283</v>
      </c>
      <c r="C137" s="75" t="s">
        <v>297</v>
      </c>
      <c r="D137" s="75" t="s">
        <v>283</v>
      </c>
      <c r="E137" s="121">
        <f>SUMIFS(Tab_MYS4a_Data!H:H,Tab_MYS4a_Data!$B:$B,'Table 4a'!$D$6,Tab_MYS4a_Data!$C:$C,'Table 4a'!$C$137,Tab_MYS4a_Data!$D:$D,'Table 4a'!$D$137,Tab_MYS4a_Data!$E:$E,'Table 4a'!$D$120)</f>
        <v>55231</v>
      </c>
      <c r="F137" s="121">
        <f>SUMIFS(Tab_MYS4a_Data!I:I,Tab_MYS4a_Data!$B:$B,'Table 4a'!$D$6,Tab_MYS4a_Data!$C:$C,'Table 4a'!$C$137,Tab_MYS4a_Data!$D:$D,'Table 4a'!$D$137,Tab_MYS4a_Data!$E:$E,'Table 4a'!$D$120)</f>
        <v>58014</v>
      </c>
      <c r="G137" s="121">
        <f>SUMIFS(Tab_MYS4a_Data!J:J,Tab_MYS4a_Data!$B:$B,'Table 4a'!$D$6,Tab_MYS4a_Data!$C:$C,'Table 4a'!$C$137,Tab_MYS4a_Data!$D:$D,'Table 4a'!$D$137,Tab_MYS4a_Data!$E:$E,'Table 4a'!$D$120)</f>
        <v>68791</v>
      </c>
      <c r="H137" s="121">
        <f>SUMIFS(Tab_MYS4a_Data!K:K,Tab_MYS4a_Data!$B:$B,'Table 4a'!$D$6,Tab_MYS4a_Data!$C:$C,'Table 4a'!$C$137,Tab_MYS4a_Data!$D:$D,'Table 4a'!$D$137,Tab_MYS4a_Data!$E:$E,'Table 4a'!$D$120)</f>
        <v>77857</v>
      </c>
      <c r="I137" s="121">
        <f>SUMIFS(Tab_MYS4a_Data!L:L,Tab_MYS4a_Data!$B:$B,'Table 4a'!$D$6,Tab_MYS4a_Data!$C:$C,'Table 4a'!$C$137,Tab_MYS4a_Data!$D:$D,'Table 4a'!$D$137,Tab_MYS4a_Data!$E:$E,'Table 4a'!$D$120)</f>
        <v>88366</v>
      </c>
      <c r="J137" s="121">
        <f>SUMIFS(Tab_MYS4a_Data!M:M,Tab_MYS4a_Data!$B:$B,'Table 4a'!$D$6,Tab_MYS4a_Data!$C:$C,'Table 4a'!$C$137,Tab_MYS4a_Data!$D:$D,'Table 4a'!$D$137,Tab_MYS4a_Data!$E:$E,'Table 4a'!$D$120)</f>
        <v>88973</v>
      </c>
      <c r="K137" s="121">
        <f>SUMIFS(Tab_MYS4a_Data!N:N,Tab_MYS4a_Data!$B:$B,'Table 4a'!$D$6,Tab_MYS4a_Data!$C:$C,'Table 4a'!$C$137,Tab_MYS4a_Data!$D:$D,'Table 4a'!$D$137,Tab_MYS4a_Data!$E:$E,'Table 4a'!$D$120)</f>
        <v>107233</v>
      </c>
      <c r="L137" s="121">
        <f>SUMIFS(Tab_MYS4a_Data!O:O,Tab_MYS4a_Data!$B:$B,'Table 4a'!$D$6,Tab_MYS4a_Data!$C:$C,'Table 4a'!$C$137,Tab_MYS4a_Data!$D:$D,'Table 4a'!$D$137,Tab_MYS4a_Data!$E:$E,'Table 4a'!$D$120)</f>
        <v>108947</v>
      </c>
      <c r="M137" s="122"/>
    </row>
    <row r="138" spans="1:17" ht="16.5" customHeight="1">
      <c r="A138" s="101" t="s">
        <v>296</v>
      </c>
      <c r="B138" s="111" t="s">
        <v>285</v>
      </c>
      <c r="C138" s="75" t="s">
        <v>297</v>
      </c>
      <c r="D138" s="75" t="s">
        <v>285</v>
      </c>
      <c r="E138" s="121">
        <f>SUMIFS(Tab_MYS4a_Data!H:H,Tab_MYS4a_Data!$B:$B,'Table 4a'!$D$6,Tab_MYS4a_Data!$C:$C,'Table 4a'!$C$138,Tab_MYS4a_Data!$D:$D,'Table 4a'!$D$138,Tab_MYS4a_Data!$E:$E,'Table 4a'!$D$120)</f>
        <v>69297</v>
      </c>
      <c r="F138" s="121">
        <f>SUMIFS(Tab_MYS4a_Data!I:I,Tab_MYS4a_Data!$B:$B,'Table 4a'!$D$6,Tab_MYS4a_Data!$C:$C,'Table 4a'!$C$138,Tab_MYS4a_Data!$D:$D,'Table 4a'!$D$138,Tab_MYS4a_Data!$E:$E,'Table 4a'!$D$120)</f>
        <v>74217</v>
      </c>
      <c r="G138" s="121">
        <f>SUMIFS(Tab_MYS4a_Data!J:J,Tab_MYS4a_Data!$B:$B,'Table 4a'!$D$6,Tab_MYS4a_Data!$C:$C,'Table 4a'!$C$138,Tab_MYS4a_Data!$D:$D,'Table 4a'!$D$138,Tab_MYS4a_Data!$E:$E,'Table 4a'!$D$120)</f>
        <v>90112</v>
      </c>
      <c r="H138" s="121">
        <f>SUMIFS(Tab_MYS4a_Data!K:K,Tab_MYS4a_Data!$B:$B,'Table 4a'!$D$6,Tab_MYS4a_Data!$C:$C,'Table 4a'!$C$138,Tab_MYS4a_Data!$D:$D,'Table 4a'!$D$138,Tab_MYS4a_Data!$E:$E,'Table 4a'!$D$120)</f>
        <v>101775</v>
      </c>
      <c r="I138" s="121">
        <f>SUMIFS(Tab_MYS4a_Data!L:L,Tab_MYS4a_Data!$B:$B,'Table 4a'!$D$6,Tab_MYS4a_Data!$C:$C,'Table 4a'!$C$138,Tab_MYS4a_Data!$D:$D,'Table 4a'!$D$138,Tab_MYS4a_Data!$E:$E,'Table 4a'!$D$120)</f>
        <v>116068</v>
      </c>
      <c r="J138" s="121">
        <f>SUMIFS(Tab_MYS4a_Data!M:M,Tab_MYS4a_Data!$B:$B,'Table 4a'!$D$6,Tab_MYS4a_Data!$C:$C,'Table 4a'!$C$138,Tab_MYS4a_Data!$D:$D,'Table 4a'!$D$138,Tab_MYS4a_Data!$E:$E,'Table 4a'!$D$120)</f>
        <v>113301</v>
      </c>
      <c r="K138" s="121">
        <f>SUMIFS(Tab_MYS4a_Data!N:N,Tab_MYS4a_Data!$B:$B,'Table 4a'!$D$6,Tab_MYS4a_Data!$C:$C,'Table 4a'!$C$138,Tab_MYS4a_Data!$D:$D,'Table 4a'!$D$138,Tab_MYS4a_Data!$E:$E,'Table 4a'!$D$120)</f>
        <v>137753</v>
      </c>
      <c r="L138" s="121">
        <f>SUMIFS(Tab_MYS4a_Data!O:O,Tab_MYS4a_Data!$B:$B,'Table 4a'!$D$6,Tab_MYS4a_Data!$C:$C,'Table 4a'!$C$138,Tab_MYS4a_Data!$D:$D,'Table 4a'!$D$138,Tab_MYS4a_Data!$E:$E,'Table 4a'!$D$120)</f>
        <v>142036</v>
      </c>
      <c r="M138" s="122"/>
    </row>
    <row r="139" spans="1:17" s="154" customFormat="1" ht="16.5" customHeight="1">
      <c r="A139" s="105" t="s">
        <v>296</v>
      </c>
      <c r="B139" s="120" t="s">
        <v>287</v>
      </c>
      <c r="C139" s="106" t="s">
        <v>297</v>
      </c>
      <c r="D139" s="106" t="s">
        <v>213</v>
      </c>
      <c r="E139" s="123">
        <f>SUMIFS(Tab_MYS4a_Data!H:H,Tab_MYS4a_Data!$B:$B,'Table 4a'!$D$6,Tab_MYS4a_Data!$C:$C,'Table 4a'!$C$139,Tab_MYS4a_Data!$D:$D,'Table 4a'!$D$139,Tab_MYS4a_Data!$E:$E,'Table 4a'!$D$120)</f>
        <v>61563</v>
      </c>
      <c r="F139" s="123">
        <f>SUMIFS(Tab_MYS4a_Data!I:I,Tab_MYS4a_Data!$B:$B,'Table 4a'!$D$6,Tab_MYS4a_Data!$C:$C,'Table 4a'!$C$139,Tab_MYS4a_Data!$D:$D,'Table 4a'!$D$139,Tab_MYS4a_Data!$E:$E,'Table 4a'!$D$120)</f>
        <v>65831</v>
      </c>
      <c r="G139" s="123">
        <f>SUMIFS(Tab_MYS4a_Data!J:J,Tab_MYS4a_Data!$B:$B,'Table 4a'!$D$6,Tab_MYS4a_Data!$C:$C,'Table 4a'!$C$139,Tab_MYS4a_Data!$D:$D,'Table 4a'!$D$139,Tab_MYS4a_Data!$E:$E,'Table 4a'!$D$120)</f>
        <v>79231</v>
      </c>
      <c r="H139" s="123">
        <f>SUMIFS(Tab_MYS4a_Data!K:K,Tab_MYS4a_Data!$B:$B,'Table 4a'!$D$6,Tab_MYS4a_Data!$C:$C,'Table 4a'!$C$139,Tab_MYS4a_Data!$D:$D,'Table 4a'!$D$139,Tab_MYS4a_Data!$E:$E,'Table 4a'!$D$120)</f>
        <v>89697</v>
      </c>
      <c r="I139" s="123">
        <f>SUMIFS(Tab_MYS4a_Data!L:L,Tab_MYS4a_Data!$B:$B,'Table 4a'!$D$6,Tab_MYS4a_Data!$C:$C,'Table 4a'!$C$139,Tab_MYS4a_Data!$D:$D,'Table 4a'!$D$139,Tab_MYS4a_Data!$E:$E,'Table 4a'!$D$120)</f>
        <v>102130</v>
      </c>
      <c r="J139" s="123">
        <f>SUMIFS(Tab_MYS4a_Data!M:M,Tab_MYS4a_Data!$B:$B,'Table 4a'!$D$6,Tab_MYS4a_Data!$C:$C,'Table 4a'!$C$139,Tab_MYS4a_Data!$D:$D,'Table 4a'!$D$139,Tab_MYS4a_Data!$E:$E,'Table 4a'!$D$120)</f>
        <v>101184</v>
      </c>
      <c r="K139" s="123">
        <f>SUMIFS(Tab_MYS4a_Data!N:N,Tab_MYS4a_Data!$B:$B,'Table 4a'!$D$6,Tab_MYS4a_Data!$C:$C,'Table 4a'!$C$139,Tab_MYS4a_Data!$D:$D,'Table 4a'!$D$139,Tab_MYS4a_Data!$E:$E,'Table 4a'!$D$120)</f>
        <v>122522</v>
      </c>
      <c r="L139" s="123">
        <f>SUMIFS(Tab_MYS4a_Data!O:O,Tab_MYS4a_Data!$B:$B,'Table 4a'!$D$6,Tab_MYS4a_Data!$C:$C,'Table 4a'!$C$139,Tab_MYS4a_Data!$D:$D,'Table 4a'!$D$139,Tab_MYS4a_Data!$E:$E,'Table 4a'!$D$120)</f>
        <v>125260</v>
      </c>
      <c r="M139" s="124"/>
    </row>
    <row r="140" spans="1:17" ht="16.5" customHeight="1">
      <c r="A140" s="101" t="s">
        <v>298</v>
      </c>
      <c r="B140" s="111" t="s">
        <v>283</v>
      </c>
      <c r="C140" s="75" t="s">
        <v>299</v>
      </c>
      <c r="D140" s="75" t="s">
        <v>283</v>
      </c>
      <c r="E140" s="121">
        <f>SUMIFS(Tab_MYS4a_Data!H:H,Tab_MYS4a_Data!$B:$B,'Table 4a'!$D$6,Tab_MYS4a_Data!$C:$C,'Table 4a'!$C$140,Tab_MYS4a_Data!$D:$D,'Table 4a'!$D$140,Tab_MYS4a_Data!$E:$E,'Table 4a'!$D$120)</f>
        <v>56761</v>
      </c>
      <c r="F140" s="121">
        <f>SUMIFS(Tab_MYS4a_Data!I:I,Tab_MYS4a_Data!$B:$B,'Table 4a'!$D$6,Tab_MYS4a_Data!$C:$C,'Table 4a'!$C$140,Tab_MYS4a_Data!$D:$D,'Table 4a'!$D$140,Tab_MYS4a_Data!$E:$E,'Table 4a'!$D$120)</f>
        <v>57944</v>
      </c>
      <c r="G140" s="121">
        <f>SUMIFS(Tab_MYS4a_Data!J:J,Tab_MYS4a_Data!$B:$B,'Table 4a'!$D$6,Tab_MYS4a_Data!$C:$C,'Table 4a'!$C$140,Tab_MYS4a_Data!$D:$D,'Table 4a'!$D$140,Tab_MYS4a_Data!$E:$E,'Table 4a'!$D$120)</f>
        <v>69321</v>
      </c>
      <c r="H140" s="121">
        <f>SUMIFS(Tab_MYS4a_Data!K:K,Tab_MYS4a_Data!$B:$B,'Table 4a'!$D$6,Tab_MYS4a_Data!$C:$C,'Table 4a'!$C$140,Tab_MYS4a_Data!$D:$D,'Table 4a'!$D$140,Tab_MYS4a_Data!$E:$E,'Table 4a'!$D$120)</f>
        <v>79371</v>
      </c>
      <c r="I140" s="121">
        <f>SUMIFS(Tab_MYS4a_Data!L:L,Tab_MYS4a_Data!$B:$B,'Table 4a'!$D$6,Tab_MYS4a_Data!$C:$C,'Table 4a'!$C$140,Tab_MYS4a_Data!$D:$D,'Table 4a'!$D$140,Tab_MYS4a_Data!$E:$E,'Table 4a'!$D$120)</f>
        <v>89869</v>
      </c>
      <c r="J140" s="121">
        <f>SUMIFS(Tab_MYS4a_Data!M:M,Tab_MYS4a_Data!$B:$B,'Table 4a'!$D$6,Tab_MYS4a_Data!$C:$C,'Table 4a'!$C$140,Tab_MYS4a_Data!$D:$D,'Table 4a'!$D$140,Tab_MYS4a_Data!$E:$E,'Table 4a'!$D$120)</f>
        <v>87937</v>
      </c>
      <c r="K140" s="121">
        <f>SUMIFS(Tab_MYS4a_Data!N:N,Tab_MYS4a_Data!$B:$B,'Table 4a'!$D$6,Tab_MYS4a_Data!$C:$C,'Table 4a'!$C$140,Tab_MYS4a_Data!$D:$D,'Table 4a'!$D$140,Tab_MYS4a_Data!$E:$E,'Table 4a'!$D$120)</f>
        <v>105698</v>
      </c>
      <c r="L140" s="121">
        <f>SUMIFS(Tab_MYS4a_Data!O:O,Tab_MYS4a_Data!$B:$B,'Table 4a'!$D$6,Tab_MYS4a_Data!$C:$C,'Table 4a'!$C$140,Tab_MYS4a_Data!$D:$D,'Table 4a'!$D$140,Tab_MYS4a_Data!$E:$E,'Table 4a'!$D$120)</f>
        <v>108117</v>
      </c>
      <c r="M140" s="122"/>
    </row>
    <row r="141" spans="1:17" ht="16.5" customHeight="1">
      <c r="A141" s="101" t="s">
        <v>298</v>
      </c>
      <c r="B141" s="111" t="s">
        <v>285</v>
      </c>
      <c r="C141" s="75" t="s">
        <v>299</v>
      </c>
      <c r="D141" s="75" t="s">
        <v>285</v>
      </c>
      <c r="E141" s="121">
        <f>SUMIFS(Tab_MYS4a_Data!H:H,Tab_MYS4a_Data!$B:$B,'Table 4a'!$D$6,Tab_MYS4a_Data!$C:$C,'Table 4a'!$C$141,Tab_MYS4a_Data!$D:$D,'Table 4a'!$D$141,Tab_MYS4a_Data!$E:$E,'Table 4a'!$D$120)</f>
        <v>64099</v>
      </c>
      <c r="F141" s="121">
        <f>SUMIFS(Tab_MYS4a_Data!I:I,Tab_MYS4a_Data!$B:$B,'Table 4a'!$D$6,Tab_MYS4a_Data!$C:$C,'Table 4a'!$C$141,Tab_MYS4a_Data!$D:$D,'Table 4a'!$D$141,Tab_MYS4a_Data!$E:$E,'Table 4a'!$D$120)</f>
        <v>65948</v>
      </c>
      <c r="G141" s="121">
        <f>SUMIFS(Tab_MYS4a_Data!J:J,Tab_MYS4a_Data!$B:$B,'Table 4a'!$D$6,Tab_MYS4a_Data!$C:$C,'Table 4a'!$C$141,Tab_MYS4a_Data!$D:$D,'Table 4a'!$D$141,Tab_MYS4a_Data!$E:$E,'Table 4a'!$D$120)</f>
        <v>81182</v>
      </c>
      <c r="H141" s="121">
        <f>SUMIFS(Tab_MYS4a_Data!K:K,Tab_MYS4a_Data!$B:$B,'Table 4a'!$D$6,Tab_MYS4a_Data!$C:$C,'Table 4a'!$C$141,Tab_MYS4a_Data!$D:$D,'Table 4a'!$D$141,Tab_MYS4a_Data!$E:$E,'Table 4a'!$D$120)</f>
        <v>93562</v>
      </c>
      <c r="I141" s="121">
        <f>SUMIFS(Tab_MYS4a_Data!L:L,Tab_MYS4a_Data!$B:$B,'Table 4a'!$D$6,Tab_MYS4a_Data!$C:$C,'Table 4a'!$C$141,Tab_MYS4a_Data!$D:$D,'Table 4a'!$D$141,Tab_MYS4a_Data!$E:$E,'Table 4a'!$D$120)</f>
        <v>107846</v>
      </c>
      <c r="J141" s="121">
        <f>SUMIFS(Tab_MYS4a_Data!M:M,Tab_MYS4a_Data!$B:$B,'Table 4a'!$D$6,Tab_MYS4a_Data!$C:$C,'Table 4a'!$C$141,Tab_MYS4a_Data!$D:$D,'Table 4a'!$D$141,Tab_MYS4a_Data!$E:$E,'Table 4a'!$D$120)</f>
        <v>104001</v>
      </c>
      <c r="K141" s="121">
        <f>SUMIFS(Tab_MYS4a_Data!N:N,Tab_MYS4a_Data!$B:$B,'Table 4a'!$D$6,Tab_MYS4a_Data!$C:$C,'Table 4a'!$C$141,Tab_MYS4a_Data!$D:$D,'Table 4a'!$D$141,Tab_MYS4a_Data!$E:$E,'Table 4a'!$D$120)</f>
        <v>129631</v>
      </c>
      <c r="L141" s="121">
        <f>SUMIFS(Tab_MYS4a_Data!O:O,Tab_MYS4a_Data!$B:$B,'Table 4a'!$D$6,Tab_MYS4a_Data!$C:$C,'Table 4a'!$C$141,Tab_MYS4a_Data!$D:$D,'Table 4a'!$D$141,Tab_MYS4a_Data!$E:$E,'Table 4a'!$D$120)</f>
        <v>135972</v>
      </c>
      <c r="M141" s="122"/>
    </row>
    <row r="142" spans="1:17" s="154" customFormat="1" ht="16.5" customHeight="1">
      <c r="A142" s="105" t="s">
        <v>298</v>
      </c>
      <c r="B142" s="120" t="s">
        <v>287</v>
      </c>
      <c r="C142" s="106" t="s">
        <v>299</v>
      </c>
      <c r="D142" s="106" t="s">
        <v>213</v>
      </c>
      <c r="E142" s="123">
        <f>SUMIFS(Tab_MYS4a_Data!H:H,Tab_MYS4a_Data!$B:$B,'Table 4a'!$D$6,Tab_MYS4a_Data!$C:$C,'Table 4a'!$C$142,Tab_MYS4a_Data!$D:$D,'Table 4a'!$D$142,Tab_MYS4a_Data!$E:$E,'Table 4a'!$D$120)</f>
        <v>59911</v>
      </c>
      <c r="F142" s="123">
        <f>SUMIFS(Tab_MYS4a_Data!I:I,Tab_MYS4a_Data!$B:$B,'Table 4a'!$D$6,Tab_MYS4a_Data!$C:$C,'Table 4a'!$C$142,Tab_MYS4a_Data!$D:$D,'Table 4a'!$D$142,Tab_MYS4a_Data!$E:$E,'Table 4a'!$D$120)</f>
        <v>61890</v>
      </c>
      <c r="G142" s="123">
        <f>SUMIFS(Tab_MYS4a_Data!J:J,Tab_MYS4a_Data!$B:$B,'Table 4a'!$D$6,Tab_MYS4a_Data!$C:$C,'Table 4a'!$C$142,Tab_MYS4a_Data!$D:$D,'Table 4a'!$D$142,Tab_MYS4a_Data!$E:$E,'Table 4a'!$D$120)</f>
        <v>75235</v>
      </c>
      <c r="H142" s="123">
        <f>SUMIFS(Tab_MYS4a_Data!K:K,Tab_MYS4a_Data!$B:$B,'Table 4a'!$D$6,Tab_MYS4a_Data!$C:$C,'Table 4a'!$C$142,Tab_MYS4a_Data!$D:$D,'Table 4a'!$D$142,Tab_MYS4a_Data!$E:$E,'Table 4a'!$D$120)</f>
        <v>86465</v>
      </c>
      <c r="I142" s="123">
        <f>SUMIFS(Tab_MYS4a_Data!L:L,Tab_MYS4a_Data!$B:$B,'Table 4a'!$D$6,Tab_MYS4a_Data!$C:$C,'Table 4a'!$C$142,Tab_MYS4a_Data!$D:$D,'Table 4a'!$D$142,Tab_MYS4a_Data!$E:$E,'Table 4a'!$D$120)</f>
        <v>98874</v>
      </c>
      <c r="J142" s="123">
        <f>SUMIFS(Tab_MYS4a_Data!M:M,Tab_MYS4a_Data!$B:$B,'Table 4a'!$D$6,Tab_MYS4a_Data!$C:$C,'Table 4a'!$C$142,Tab_MYS4a_Data!$D:$D,'Table 4a'!$D$142,Tab_MYS4a_Data!$E:$E,'Table 4a'!$D$120)</f>
        <v>96050</v>
      </c>
      <c r="K142" s="123">
        <f>SUMIFS(Tab_MYS4a_Data!N:N,Tab_MYS4a_Data!$B:$B,'Table 4a'!$D$6,Tab_MYS4a_Data!$C:$C,'Table 4a'!$C$142,Tab_MYS4a_Data!$D:$D,'Table 4a'!$D$142,Tab_MYS4a_Data!$E:$E,'Table 4a'!$D$120)</f>
        <v>117808</v>
      </c>
      <c r="L142" s="123">
        <f>SUMIFS(Tab_MYS4a_Data!O:O,Tab_MYS4a_Data!$B:$B,'Table 4a'!$D$6,Tab_MYS4a_Data!$C:$C,'Table 4a'!$C$142,Tab_MYS4a_Data!$D:$D,'Table 4a'!$D$142,Tab_MYS4a_Data!$E:$E,'Table 4a'!$D$120)</f>
        <v>121973</v>
      </c>
      <c r="M142" s="124"/>
    </row>
    <row r="143" spans="1:17" ht="16.5" customHeight="1">
      <c r="A143" s="101" t="s">
        <v>300</v>
      </c>
      <c r="B143" s="111" t="s">
        <v>283</v>
      </c>
      <c r="C143" s="75" t="s">
        <v>301</v>
      </c>
      <c r="D143" s="75" t="s">
        <v>283</v>
      </c>
      <c r="E143" s="121">
        <f>SUMIFS(Tab_MYS4a_Data!H:H,Tab_MYS4a_Data!$B:$B,'Table 4a'!$D$6,Tab_MYS4a_Data!$C:$C,'Table 4a'!$C$143,Tab_MYS4a_Data!$D:$D,'Table 4a'!$D$143,Tab_MYS4a_Data!$E:$E,'Table 4a'!$D$120)</f>
        <v>49059</v>
      </c>
      <c r="F143" s="121">
        <f>SUMIFS(Tab_MYS4a_Data!I:I,Tab_MYS4a_Data!$B:$B,'Table 4a'!$D$6,Tab_MYS4a_Data!$C:$C,'Table 4a'!$C$143,Tab_MYS4a_Data!$D:$D,'Table 4a'!$D$143,Tab_MYS4a_Data!$E:$E,'Table 4a'!$D$120)</f>
        <v>51362</v>
      </c>
      <c r="G143" s="121">
        <f>SUMIFS(Tab_MYS4a_Data!J:J,Tab_MYS4a_Data!$B:$B,'Table 4a'!$D$6,Tab_MYS4a_Data!$C:$C,'Table 4a'!$C$143,Tab_MYS4a_Data!$D:$D,'Table 4a'!$D$143,Tab_MYS4a_Data!$E:$E,'Table 4a'!$D$120)</f>
        <v>61483</v>
      </c>
      <c r="H143" s="121">
        <f>SUMIFS(Tab_MYS4a_Data!K:K,Tab_MYS4a_Data!$B:$B,'Table 4a'!$D$6,Tab_MYS4a_Data!$C:$C,'Table 4a'!$C$143,Tab_MYS4a_Data!$D:$D,'Table 4a'!$D$143,Tab_MYS4a_Data!$E:$E,'Table 4a'!$D$120)</f>
        <v>69865</v>
      </c>
      <c r="I143" s="121">
        <f>SUMIFS(Tab_MYS4a_Data!L:L,Tab_MYS4a_Data!$B:$B,'Table 4a'!$D$6,Tab_MYS4a_Data!$C:$C,'Table 4a'!$C$143,Tab_MYS4a_Data!$D:$D,'Table 4a'!$D$143,Tab_MYS4a_Data!$E:$E,'Table 4a'!$D$120)</f>
        <v>79841</v>
      </c>
      <c r="J143" s="121">
        <f>SUMIFS(Tab_MYS4a_Data!M:M,Tab_MYS4a_Data!$B:$B,'Table 4a'!$D$6,Tab_MYS4a_Data!$C:$C,'Table 4a'!$C$143,Tab_MYS4a_Data!$D:$D,'Table 4a'!$D$143,Tab_MYS4a_Data!$E:$E,'Table 4a'!$D$120)</f>
        <v>77115</v>
      </c>
      <c r="K143" s="121">
        <f>SUMIFS(Tab_MYS4a_Data!N:N,Tab_MYS4a_Data!$B:$B,'Table 4a'!$D$6,Tab_MYS4a_Data!$C:$C,'Table 4a'!$C$143,Tab_MYS4a_Data!$D:$D,'Table 4a'!$D$143,Tab_MYS4a_Data!$E:$E,'Table 4a'!$D$120)</f>
        <v>94266</v>
      </c>
      <c r="L143" s="121">
        <f>SUMIFS(Tab_MYS4a_Data!O:O,Tab_MYS4a_Data!$B:$B,'Table 4a'!$D$6,Tab_MYS4a_Data!$C:$C,'Table 4a'!$C$143,Tab_MYS4a_Data!$D:$D,'Table 4a'!$D$143,Tab_MYS4a_Data!$E:$E,'Table 4a'!$D$120)</f>
        <v>98557</v>
      </c>
      <c r="M143" s="122"/>
    </row>
    <row r="144" spans="1:17" ht="16.5" customHeight="1">
      <c r="A144" s="101" t="s">
        <v>300</v>
      </c>
      <c r="B144" s="111" t="s">
        <v>285</v>
      </c>
      <c r="C144" s="75" t="s">
        <v>301</v>
      </c>
      <c r="D144" s="75" t="s">
        <v>285</v>
      </c>
      <c r="E144" s="121">
        <f>SUMIFS(Tab_MYS4a_Data!H:H,Tab_MYS4a_Data!$B:$B,'Table 4a'!$D$6,Tab_MYS4a_Data!$C:$C,'Table 4a'!$C$144,Tab_MYS4a_Data!$D:$D,'Table 4a'!$D$144,Tab_MYS4a_Data!$E:$E,'Table 4a'!$D$120)</f>
        <v>52904</v>
      </c>
      <c r="F144" s="121">
        <f>SUMIFS(Tab_MYS4a_Data!I:I,Tab_MYS4a_Data!$B:$B,'Table 4a'!$D$6,Tab_MYS4a_Data!$C:$C,'Table 4a'!$C$144,Tab_MYS4a_Data!$D:$D,'Table 4a'!$D$144,Tab_MYS4a_Data!$E:$E,'Table 4a'!$D$120)</f>
        <v>54937</v>
      </c>
      <c r="G144" s="121">
        <f>SUMIFS(Tab_MYS4a_Data!J:J,Tab_MYS4a_Data!$B:$B,'Table 4a'!$D$6,Tab_MYS4a_Data!$C:$C,'Table 4a'!$C$144,Tab_MYS4a_Data!$D:$D,'Table 4a'!$D$144,Tab_MYS4a_Data!$E:$E,'Table 4a'!$D$120)</f>
        <v>67381</v>
      </c>
      <c r="H144" s="121">
        <f>SUMIFS(Tab_MYS4a_Data!K:K,Tab_MYS4a_Data!$B:$B,'Table 4a'!$D$6,Tab_MYS4a_Data!$C:$C,'Table 4a'!$C$144,Tab_MYS4a_Data!$D:$D,'Table 4a'!$D$144,Tab_MYS4a_Data!$E:$E,'Table 4a'!$D$120)</f>
        <v>75920</v>
      </c>
      <c r="I144" s="121">
        <f>SUMIFS(Tab_MYS4a_Data!L:L,Tab_MYS4a_Data!$B:$B,'Table 4a'!$D$6,Tab_MYS4a_Data!$C:$C,'Table 4a'!$C$144,Tab_MYS4a_Data!$D:$D,'Table 4a'!$D$144,Tab_MYS4a_Data!$E:$E,'Table 4a'!$D$120)</f>
        <v>86733</v>
      </c>
      <c r="J144" s="121">
        <f>SUMIFS(Tab_MYS4a_Data!M:M,Tab_MYS4a_Data!$B:$B,'Table 4a'!$D$6,Tab_MYS4a_Data!$C:$C,'Table 4a'!$C$144,Tab_MYS4a_Data!$D:$D,'Table 4a'!$D$144,Tab_MYS4a_Data!$E:$E,'Table 4a'!$D$120)</f>
        <v>80063</v>
      </c>
      <c r="K144" s="121">
        <f>SUMIFS(Tab_MYS4a_Data!N:N,Tab_MYS4a_Data!$B:$B,'Table 4a'!$D$6,Tab_MYS4a_Data!$C:$C,'Table 4a'!$C$144,Tab_MYS4a_Data!$D:$D,'Table 4a'!$D$144,Tab_MYS4a_Data!$E:$E,'Table 4a'!$D$120)</f>
        <v>101305</v>
      </c>
      <c r="L144" s="121">
        <f>SUMIFS(Tab_MYS4a_Data!O:O,Tab_MYS4a_Data!$B:$B,'Table 4a'!$D$6,Tab_MYS4a_Data!$C:$C,'Table 4a'!$C$144,Tab_MYS4a_Data!$D:$D,'Table 4a'!$D$144,Tab_MYS4a_Data!$E:$E,'Table 4a'!$D$120)</f>
        <v>108644</v>
      </c>
      <c r="M144" s="122"/>
    </row>
    <row r="145" spans="1:13" s="154" customFormat="1" ht="16.5" customHeight="1">
      <c r="A145" s="105" t="s">
        <v>300</v>
      </c>
      <c r="B145" s="120" t="s">
        <v>287</v>
      </c>
      <c r="C145" s="106" t="s">
        <v>301</v>
      </c>
      <c r="D145" s="106" t="s">
        <v>213</v>
      </c>
      <c r="E145" s="123">
        <f>SUMIFS(Tab_MYS4a_Data!H:H,Tab_MYS4a_Data!$B:$B,'Table 4a'!$D$6,Tab_MYS4a_Data!$C:$C,'Table 4a'!$C$145,Tab_MYS4a_Data!$D:$D,'Table 4a'!$D$145,Tab_MYS4a_Data!$E:$E,'Table 4a'!$D$120)</f>
        <v>50396</v>
      </c>
      <c r="F145" s="123">
        <f>SUMIFS(Tab_MYS4a_Data!I:I,Tab_MYS4a_Data!$B:$B,'Table 4a'!$D$6,Tab_MYS4a_Data!$C:$C,'Table 4a'!$C$145,Tab_MYS4a_Data!$D:$D,'Table 4a'!$D$145,Tab_MYS4a_Data!$E:$E,'Table 4a'!$D$120)</f>
        <v>53151</v>
      </c>
      <c r="G145" s="123">
        <f>SUMIFS(Tab_MYS4a_Data!J:J,Tab_MYS4a_Data!$B:$B,'Table 4a'!$D$6,Tab_MYS4a_Data!$C:$C,'Table 4a'!$C$145,Tab_MYS4a_Data!$D:$D,'Table 4a'!$D$145,Tab_MYS4a_Data!$E:$E,'Table 4a'!$D$120)</f>
        <v>64489</v>
      </c>
      <c r="H145" s="123">
        <f>SUMIFS(Tab_MYS4a_Data!K:K,Tab_MYS4a_Data!$B:$B,'Table 4a'!$D$6,Tab_MYS4a_Data!$C:$C,'Table 4a'!$C$145,Tab_MYS4a_Data!$D:$D,'Table 4a'!$D$145,Tab_MYS4a_Data!$E:$E,'Table 4a'!$D$120)</f>
        <v>72967</v>
      </c>
      <c r="I145" s="123">
        <f>SUMIFS(Tab_MYS4a_Data!L:L,Tab_MYS4a_Data!$B:$B,'Table 4a'!$D$6,Tab_MYS4a_Data!$C:$C,'Table 4a'!$C$145,Tab_MYS4a_Data!$D:$D,'Table 4a'!$D$145,Tab_MYS4a_Data!$E:$E,'Table 4a'!$D$120)</f>
        <v>83360</v>
      </c>
      <c r="J145" s="123">
        <f>SUMIFS(Tab_MYS4a_Data!M:M,Tab_MYS4a_Data!$B:$B,'Table 4a'!$D$6,Tab_MYS4a_Data!$C:$C,'Table 4a'!$C$145,Tab_MYS4a_Data!$D:$D,'Table 4a'!$D$145,Tab_MYS4a_Data!$E:$E,'Table 4a'!$D$120)</f>
        <v>78613</v>
      </c>
      <c r="K145" s="123">
        <f>SUMIFS(Tab_MYS4a_Data!N:N,Tab_MYS4a_Data!$B:$B,'Table 4a'!$D$6,Tab_MYS4a_Data!$C:$C,'Table 4a'!$C$145,Tab_MYS4a_Data!$D:$D,'Table 4a'!$D$145,Tab_MYS4a_Data!$E:$E,'Table 4a'!$D$120)</f>
        <v>97892</v>
      </c>
      <c r="L145" s="123">
        <f>SUMIFS(Tab_MYS4a_Data!O:O,Tab_MYS4a_Data!$B:$B,'Table 4a'!$D$6,Tab_MYS4a_Data!$C:$C,'Table 4a'!$C$145,Tab_MYS4a_Data!$D:$D,'Table 4a'!$D$145,Tab_MYS4a_Data!$E:$E,'Table 4a'!$D$120)</f>
        <v>103624</v>
      </c>
      <c r="M145" s="124"/>
    </row>
    <row r="146" spans="1:13" ht="16.5" customHeight="1">
      <c r="A146" s="101" t="s">
        <v>302</v>
      </c>
      <c r="B146" s="111" t="s">
        <v>283</v>
      </c>
      <c r="C146" s="75" t="s">
        <v>303</v>
      </c>
      <c r="D146" s="75" t="s">
        <v>283</v>
      </c>
      <c r="E146" s="121">
        <f>SUMIFS(Tab_MYS4a_Data!H:H,Tab_MYS4a_Data!$B:$B,'Table 4a'!$D$6,Tab_MYS4a_Data!$C:$C,'Table 4a'!$C$146,Tab_MYS4a_Data!$D:$D,'Table 4a'!$D$146,Tab_MYS4a_Data!$E:$E,'Table 4a'!$D$120)</f>
        <v>44267</v>
      </c>
      <c r="F146" s="121">
        <f>SUMIFS(Tab_MYS4a_Data!I:I,Tab_MYS4a_Data!$B:$B,'Table 4a'!$D$6,Tab_MYS4a_Data!$C:$C,'Table 4a'!$C$146,Tab_MYS4a_Data!$D:$D,'Table 4a'!$D$146,Tab_MYS4a_Data!$E:$E,'Table 4a'!$D$120)</f>
        <v>46374</v>
      </c>
      <c r="G146" s="121">
        <f>SUMIFS(Tab_MYS4a_Data!J:J,Tab_MYS4a_Data!$B:$B,'Table 4a'!$D$6,Tab_MYS4a_Data!$C:$C,'Table 4a'!$C$146,Tab_MYS4a_Data!$D:$D,'Table 4a'!$D$146,Tab_MYS4a_Data!$E:$E,'Table 4a'!$D$120)</f>
        <v>54816</v>
      </c>
      <c r="H146" s="121">
        <f>SUMIFS(Tab_MYS4a_Data!K:K,Tab_MYS4a_Data!$B:$B,'Table 4a'!$D$6,Tab_MYS4a_Data!$C:$C,'Table 4a'!$C$146,Tab_MYS4a_Data!$D:$D,'Table 4a'!$D$146,Tab_MYS4a_Data!$E:$E,'Table 4a'!$D$120)</f>
        <v>61729</v>
      </c>
      <c r="I146" s="121">
        <f>SUMIFS(Tab_MYS4a_Data!L:L,Tab_MYS4a_Data!$B:$B,'Table 4a'!$D$6,Tab_MYS4a_Data!$C:$C,'Table 4a'!$C$146,Tab_MYS4a_Data!$D:$D,'Table 4a'!$D$146,Tab_MYS4a_Data!$E:$E,'Table 4a'!$D$120)</f>
        <v>69491</v>
      </c>
      <c r="J146" s="121">
        <f>SUMIFS(Tab_MYS4a_Data!M:M,Tab_MYS4a_Data!$B:$B,'Table 4a'!$D$6,Tab_MYS4a_Data!$C:$C,'Table 4a'!$C$146,Tab_MYS4a_Data!$D:$D,'Table 4a'!$D$146,Tab_MYS4a_Data!$E:$E,'Table 4a'!$D$120)</f>
        <v>63390</v>
      </c>
      <c r="K146" s="121">
        <f>SUMIFS(Tab_MYS4a_Data!N:N,Tab_MYS4a_Data!$B:$B,'Table 4a'!$D$6,Tab_MYS4a_Data!$C:$C,'Table 4a'!$C$146,Tab_MYS4a_Data!$D:$D,'Table 4a'!$D$146,Tab_MYS4a_Data!$E:$E,'Table 4a'!$D$120)</f>
        <v>78748</v>
      </c>
      <c r="L146" s="121">
        <f>SUMIFS(Tab_MYS4a_Data!O:O,Tab_MYS4a_Data!$B:$B,'Table 4a'!$D$6,Tab_MYS4a_Data!$C:$C,'Table 4a'!$C$146,Tab_MYS4a_Data!$D:$D,'Table 4a'!$D$146,Tab_MYS4a_Data!$E:$E,'Table 4a'!$D$120)</f>
        <v>83596</v>
      </c>
      <c r="M146" s="122"/>
    </row>
    <row r="147" spans="1:13" ht="16.5" customHeight="1">
      <c r="A147" s="101" t="s">
        <v>302</v>
      </c>
      <c r="B147" s="111" t="s">
        <v>285</v>
      </c>
      <c r="C147" s="75" t="s">
        <v>303</v>
      </c>
      <c r="D147" s="75" t="s">
        <v>285</v>
      </c>
      <c r="E147" s="121">
        <f>SUMIFS(Tab_MYS4a_Data!H:H,Tab_MYS4a_Data!$B:$B,'Table 4a'!$D$6,Tab_MYS4a_Data!$C:$C,'Table 4a'!$C$147,Tab_MYS4a_Data!$D:$D,'Table 4a'!$D$147,Tab_MYS4a_Data!$E:$E,'Table 4a'!$D$120)</f>
        <v>48809</v>
      </c>
      <c r="F147" s="121">
        <f>SUMIFS(Tab_MYS4a_Data!I:I,Tab_MYS4a_Data!$B:$B,'Table 4a'!$D$6,Tab_MYS4a_Data!$C:$C,'Table 4a'!$C$147,Tab_MYS4a_Data!$D:$D,'Table 4a'!$D$147,Tab_MYS4a_Data!$E:$E,'Table 4a'!$D$120)</f>
        <v>50487</v>
      </c>
      <c r="G147" s="121">
        <f>SUMIFS(Tab_MYS4a_Data!J:J,Tab_MYS4a_Data!$B:$B,'Table 4a'!$D$6,Tab_MYS4a_Data!$C:$C,'Table 4a'!$C$147,Tab_MYS4a_Data!$D:$D,'Table 4a'!$D$147,Tab_MYS4a_Data!$E:$E,'Table 4a'!$D$120)</f>
        <v>62881</v>
      </c>
      <c r="H147" s="121">
        <f>SUMIFS(Tab_MYS4a_Data!K:K,Tab_MYS4a_Data!$B:$B,'Table 4a'!$D$6,Tab_MYS4a_Data!$C:$C,'Table 4a'!$C$147,Tab_MYS4a_Data!$D:$D,'Table 4a'!$D$147,Tab_MYS4a_Data!$E:$E,'Table 4a'!$D$120)</f>
        <v>69584</v>
      </c>
      <c r="I147" s="121">
        <f>SUMIFS(Tab_MYS4a_Data!L:L,Tab_MYS4a_Data!$B:$B,'Table 4a'!$D$6,Tab_MYS4a_Data!$C:$C,'Table 4a'!$C$147,Tab_MYS4a_Data!$D:$D,'Table 4a'!$D$147,Tab_MYS4a_Data!$E:$E,'Table 4a'!$D$120)</f>
        <v>79126</v>
      </c>
      <c r="J147" s="121">
        <f>SUMIFS(Tab_MYS4a_Data!M:M,Tab_MYS4a_Data!$B:$B,'Table 4a'!$D$6,Tab_MYS4a_Data!$C:$C,'Table 4a'!$C$147,Tab_MYS4a_Data!$D:$D,'Table 4a'!$D$147,Tab_MYS4a_Data!$E:$E,'Table 4a'!$D$120)</f>
        <v>69030</v>
      </c>
      <c r="K147" s="121">
        <f>SUMIFS(Tab_MYS4a_Data!N:N,Tab_MYS4a_Data!$B:$B,'Table 4a'!$D$6,Tab_MYS4a_Data!$C:$C,'Table 4a'!$C$147,Tab_MYS4a_Data!$D:$D,'Table 4a'!$D$147,Tab_MYS4a_Data!$E:$E,'Table 4a'!$D$120)</f>
        <v>84361</v>
      </c>
      <c r="L147" s="121">
        <f>SUMIFS(Tab_MYS4a_Data!O:O,Tab_MYS4a_Data!$B:$B,'Table 4a'!$D$6,Tab_MYS4a_Data!$C:$C,'Table 4a'!$C$147,Tab_MYS4a_Data!$D:$D,'Table 4a'!$D$147,Tab_MYS4a_Data!$E:$E,'Table 4a'!$D$120)</f>
        <v>90470</v>
      </c>
      <c r="M147" s="122"/>
    </row>
    <row r="148" spans="1:13" s="154" customFormat="1" ht="16.5" customHeight="1">
      <c r="A148" s="105" t="s">
        <v>302</v>
      </c>
      <c r="B148" s="120" t="s">
        <v>287</v>
      </c>
      <c r="C148" s="106" t="s">
        <v>303</v>
      </c>
      <c r="D148" s="106" t="s">
        <v>213</v>
      </c>
      <c r="E148" s="123">
        <f>SUMIFS(Tab_MYS4a_Data!H:H,Tab_MYS4a_Data!$B:$B,'Table 4a'!$D$6,Tab_MYS4a_Data!$C:$C,'Table 4a'!$C$148,Tab_MYS4a_Data!$D:$D,'Table 4a'!$D$148,Tab_MYS4a_Data!$E:$E,'Table 4a'!$D$120)</f>
        <v>46072</v>
      </c>
      <c r="F148" s="123">
        <f>SUMIFS(Tab_MYS4a_Data!I:I,Tab_MYS4a_Data!$B:$B,'Table 4a'!$D$6,Tab_MYS4a_Data!$C:$C,'Table 4a'!$C$148,Tab_MYS4a_Data!$D:$D,'Table 4a'!$D$148,Tab_MYS4a_Data!$E:$E,'Table 4a'!$D$120)</f>
        <v>48565</v>
      </c>
      <c r="G148" s="123">
        <f>SUMIFS(Tab_MYS4a_Data!J:J,Tab_MYS4a_Data!$B:$B,'Table 4a'!$D$6,Tab_MYS4a_Data!$C:$C,'Table 4a'!$C$148,Tab_MYS4a_Data!$D:$D,'Table 4a'!$D$148,Tab_MYS4a_Data!$E:$E,'Table 4a'!$D$120)</f>
        <v>59174</v>
      </c>
      <c r="H148" s="123">
        <f>SUMIFS(Tab_MYS4a_Data!K:K,Tab_MYS4a_Data!$B:$B,'Table 4a'!$D$6,Tab_MYS4a_Data!$C:$C,'Table 4a'!$C$148,Tab_MYS4a_Data!$D:$D,'Table 4a'!$D$148,Tab_MYS4a_Data!$E:$E,'Table 4a'!$D$120)</f>
        <v>65959</v>
      </c>
      <c r="I148" s="123">
        <f>SUMIFS(Tab_MYS4a_Data!L:L,Tab_MYS4a_Data!$B:$B,'Table 4a'!$D$6,Tab_MYS4a_Data!$C:$C,'Table 4a'!$C$148,Tab_MYS4a_Data!$D:$D,'Table 4a'!$D$148,Tab_MYS4a_Data!$E:$E,'Table 4a'!$D$120)</f>
        <v>74632</v>
      </c>
      <c r="J148" s="123">
        <f>SUMIFS(Tab_MYS4a_Data!M:M,Tab_MYS4a_Data!$B:$B,'Table 4a'!$D$6,Tab_MYS4a_Data!$C:$C,'Table 4a'!$C$148,Tab_MYS4a_Data!$D:$D,'Table 4a'!$D$148,Tab_MYS4a_Data!$E:$E,'Table 4a'!$D$120)</f>
        <v>66382</v>
      </c>
      <c r="K148" s="123">
        <f>SUMIFS(Tab_MYS4a_Data!N:N,Tab_MYS4a_Data!$B:$B,'Table 4a'!$D$6,Tab_MYS4a_Data!$C:$C,'Table 4a'!$C$148,Tab_MYS4a_Data!$D:$D,'Table 4a'!$D$148,Tab_MYS4a_Data!$E:$E,'Table 4a'!$D$120)</f>
        <v>81698</v>
      </c>
      <c r="L148" s="123">
        <f>SUMIFS(Tab_MYS4a_Data!O:O,Tab_MYS4a_Data!$B:$B,'Table 4a'!$D$6,Tab_MYS4a_Data!$C:$C,'Table 4a'!$C$148,Tab_MYS4a_Data!$D:$D,'Table 4a'!$D$148,Tab_MYS4a_Data!$E:$E,'Table 4a'!$D$120)</f>
        <v>87120</v>
      </c>
      <c r="M148" s="124"/>
    </row>
    <row r="149" spans="1:13" ht="16.5" customHeight="1">
      <c r="A149" s="101" t="s">
        <v>304</v>
      </c>
      <c r="B149" s="111" t="s">
        <v>283</v>
      </c>
      <c r="C149" s="75" t="s">
        <v>305</v>
      </c>
      <c r="D149" s="75" t="s">
        <v>283</v>
      </c>
      <c r="E149" s="121">
        <f>SUMIFS(Tab_MYS4a_Data!H:H,Tab_MYS4a_Data!$B:$B,'Table 4a'!$D$6,Tab_MYS4a_Data!$C:$C,'Table 4a'!$C$149,Tab_MYS4a_Data!$D:$D,'Table 4a'!$D$149,Tab_MYS4a_Data!$E:$E,'Table 4a'!$D$120)</f>
        <v>33100</v>
      </c>
      <c r="F149" s="121">
        <f>SUMIFS(Tab_MYS4a_Data!I:I,Tab_MYS4a_Data!$B:$B,'Table 4a'!$D$6,Tab_MYS4a_Data!$C:$C,'Table 4a'!$C$149,Tab_MYS4a_Data!$D:$D,'Table 4a'!$D$149,Tab_MYS4a_Data!$E:$E,'Table 4a'!$D$120)</f>
        <v>35801</v>
      </c>
      <c r="G149" s="121">
        <f>SUMIFS(Tab_MYS4a_Data!J:J,Tab_MYS4a_Data!$B:$B,'Table 4a'!$D$6,Tab_MYS4a_Data!$C:$C,'Table 4a'!$C$149,Tab_MYS4a_Data!$D:$D,'Table 4a'!$D$149,Tab_MYS4a_Data!$E:$E,'Table 4a'!$D$120)</f>
        <v>46706</v>
      </c>
      <c r="H149" s="121">
        <f>SUMIFS(Tab_MYS4a_Data!K:K,Tab_MYS4a_Data!$B:$B,'Table 4a'!$D$6,Tab_MYS4a_Data!$C:$C,'Table 4a'!$C$149,Tab_MYS4a_Data!$D:$D,'Table 4a'!$D$149,Tab_MYS4a_Data!$E:$E,'Table 4a'!$D$120)</f>
        <v>56489</v>
      </c>
      <c r="I149" s="121">
        <f>SUMIFS(Tab_MYS4a_Data!L:L,Tab_MYS4a_Data!$B:$B,'Table 4a'!$D$6,Tab_MYS4a_Data!$C:$C,'Table 4a'!$C$149,Tab_MYS4a_Data!$D:$D,'Table 4a'!$D$149,Tab_MYS4a_Data!$E:$E,'Table 4a'!$D$120)</f>
        <v>65777</v>
      </c>
      <c r="J149" s="121">
        <f>SUMIFS(Tab_MYS4a_Data!M:M,Tab_MYS4a_Data!$B:$B,'Table 4a'!$D$6,Tab_MYS4a_Data!$C:$C,'Table 4a'!$C$149,Tab_MYS4a_Data!$D:$D,'Table 4a'!$D$149,Tab_MYS4a_Data!$E:$E,'Table 4a'!$D$120)</f>
        <v>60799</v>
      </c>
      <c r="K149" s="121">
        <f>SUMIFS(Tab_MYS4a_Data!N:N,Tab_MYS4a_Data!$B:$B,'Table 4a'!$D$6,Tab_MYS4a_Data!$C:$C,'Table 4a'!$C$149,Tab_MYS4a_Data!$D:$D,'Table 4a'!$D$149,Tab_MYS4a_Data!$E:$E,'Table 4a'!$D$120)</f>
        <v>75138</v>
      </c>
      <c r="L149" s="121">
        <f>SUMIFS(Tab_MYS4a_Data!O:O,Tab_MYS4a_Data!$B:$B,'Table 4a'!$D$6,Tab_MYS4a_Data!$C:$C,'Table 4a'!$C$149,Tab_MYS4a_Data!$D:$D,'Table 4a'!$D$149,Tab_MYS4a_Data!$E:$E,'Table 4a'!$D$120)</f>
        <v>83210</v>
      </c>
      <c r="M149" s="122"/>
    </row>
    <row r="150" spans="1:13" ht="16.5" customHeight="1">
      <c r="A150" s="101" t="s">
        <v>304</v>
      </c>
      <c r="B150" s="111" t="s">
        <v>285</v>
      </c>
      <c r="C150" s="75" t="s">
        <v>305</v>
      </c>
      <c r="D150" s="75" t="s">
        <v>285</v>
      </c>
      <c r="E150" s="121">
        <f>SUMIFS(Tab_MYS4a_Data!H:H,Tab_MYS4a_Data!$B:$B,'Table 4a'!$D$6,Tab_MYS4a_Data!$C:$C,'Table 4a'!$C$150,Tab_MYS4a_Data!$D:$D,'Table 4a'!$D$150,Tab_MYS4a_Data!$E:$E,'Table 4a'!$D$120)</f>
        <v>38476</v>
      </c>
      <c r="F150" s="121">
        <f>SUMIFS(Tab_MYS4a_Data!I:I,Tab_MYS4a_Data!$B:$B,'Table 4a'!$D$6,Tab_MYS4a_Data!$C:$C,'Table 4a'!$C$150,Tab_MYS4a_Data!$D:$D,'Table 4a'!$D$150,Tab_MYS4a_Data!$E:$E,'Table 4a'!$D$120)</f>
        <v>42767</v>
      </c>
      <c r="G150" s="121">
        <f>SUMIFS(Tab_MYS4a_Data!J:J,Tab_MYS4a_Data!$B:$B,'Table 4a'!$D$6,Tab_MYS4a_Data!$C:$C,'Table 4a'!$C$150,Tab_MYS4a_Data!$D:$D,'Table 4a'!$D$150,Tab_MYS4a_Data!$E:$E,'Table 4a'!$D$120)</f>
        <v>56638</v>
      </c>
      <c r="H150" s="121">
        <f>SUMIFS(Tab_MYS4a_Data!K:K,Tab_MYS4a_Data!$B:$B,'Table 4a'!$D$6,Tab_MYS4a_Data!$C:$C,'Table 4a'!$C$150,Tab_MYS4a_Data!$D:$D,'Table 4a'!$D$150,Tab_MYS4a_Data!$E:$E,'Table 4a'!$D$120)</f>
        <v>68674</v>
      </c>
      <c r="I150" s="121">
        <f>SUMIFS(Tab_MYS4a_Data!L:L,Tab_MYS4a_Data!$B:$B,'Table 4a'!$D$6,Tab_MYS4a_Data!$C:$C,'Table 4a'!$C$150,Tab_MYS4a_Data!$D:$D,'Table 4a'!$D$150,Tab_MYS4a_Data!$E:$E,'Table 4a'!$D$120)</f>
        <v>80323</v>
      </c>
      <c r="J150" s="121">
        <f>SUMIFS(Tab_MYS4a_Data!M:M,Tab_MYS4a_Data!$B:$B,'Table 4a'!$D$6,Tab_MYS4a_Data!$C:$C,'Table 4a'!$C$150,Tab_MYS4a_Data!$D:$D,'Table 4a'!$D$150,Tab_MYS4a_Data!$E:$E,'Table 4a'!$D$120)</f>
        <v>71272</v>
      </c>
      <c r="K150" s="121">
        <f>SUMIFS(Tab_MYS4a_Data!N:N,Tab_MYS4a_Data!$B:$B,'Table 4a'!$D$6,Tab_MYS4a_Data!$C:$C,'Table 4a'!$C$150,Tab_MYS4a_Data!$D:$D,'Table 4a'!$D$150,Tab_MYS4a_Data!$E:$E,'Table 4a'!$D$120)</f>
        <v>89087</v>
      </c>
      <c r="L150" s="121">
        <f>SUMIFS(Tab_MYS4a_Data!O:O,Tab_MYS4a_Data!$B:$B,'Table 4a'!$D$6,Tab_MYS4a_Data!$C:$C,'Table 4a'!$C$150,Tab_MYS4a_Data!$D:$D,'Table 4a'!$D$150,Tab_MYS4a_Data!$E:$E,'Table 4a'!$D$120)</f>
        <v>98053</v>
      </c>
      <c r="M150" s="122"/>
    </row>
    <row r="151" spans="1:13" s="154" customFormat="1" ht="16.5" customHeight="1">
      <c r="A151" s="105" t="s">
        <v>304</v>
      </c>
      <c r="B151" s="120" t="s">
        <v>287</v>
      </c>
      <c r="C151" s="106" t="s">
        <v>305</v>
      </c>
      <c r="D151" s="106" t="s">
        <v>213</v>
      </c>
      <c r="E151" s="123">
        <f>SUMIFS(Tab_MYS4a_Data!H:H,Tab_MYS4a_Data!$B:$B,'Table 4a'!$D$6,Tab_MYS4a_Data!$C:$C,'Table 4a'!$C$151,Tab_MYS4a_Data!$D:$D,'Table 4a'!$D$151,Tab_MYS4a_Data!$E:$E,'Table 4a'!$D$120)</f>
        <v>35586</v>
      </c>
      <c r="F151" s="123">
        <f>SUMIFS(Tab_MYS4a_Data!I:I,Tab_MYS4a_Data!$B:$B,'Table 4a'!$D$6,Tab_MYS4a_Data!$C:$C,'Table 4a'!$C$151,Tab_MYS4a_Data!$D:$D,'Table 4a'!$D$151,Tab_MYS4a_Data!$E:$E,'Table 4a'!$D$120)</f>
        <v>39966</v>
      </c>
      <c r="G151" s="123">
        <f>SUMIFS(Tab_MYS4a_Data!J:J,Tab_MYS4a_Data!$B:$B,'Table 4a'!$D$6,Tab_MYS4a_Data!$C:$C,'Table 4a'!$C$151,Tab_MYS4a_Data!$D:$D,'Table 4a'!$D$151,Tab_MYS4a_Data!$E:$E,'Table 4a'!$D$120)</f>
        <v>52681</v>
      </c>
      <c r="H151" s="123">
        <f>SUMIFS(Tab_MYS4a_Data!K:K,Tab_MYS4a_Data!$B:$B,'Table 4a'!$D$6,Tab_MYS4a_Data!$C:$C,'Table 4a'!$C$151,Tab_MYS4a_Data!$D:$D,'Table 4a'!$D$151,Tab_MYS4a_Data!$E:$E,'Table 4a'!$D$120)</f>
        <v>63750</v>
      </c>
      <c r="I151" s="123">
        <f>SUMIFS(Tab_MYS4a_Data!L:L,Tab_MYS4a_Data!$B:$B,'Table 4a'!$D$6,Tab_MYS4a_Data!$C:$C,'Table 4a'!$C$151,Tab_MYS4a_Data!$D:$D,'Table 4a'!$D$151,Tab_MYS4a_Data!$E:$E,'Table 4a'!$D$120)</f>
        <v>74263</v>
      </c>
      <c r="J151" s="123">
        <f>SUMIFS(Tab_MYS4a_Data!M:M,Tab_MYS4a_Data!$B:$B,'Table 4a'!$D$6,Tab_MYS4a_Data!$C:$C,'Table 4a'!$C$151,Tab_MYS4a_Data!$D:$D,'Table 4a'!$D$151,Tab_MYS4a_Data!$E:$E,'Table 4a'!$D$120)</f>
        <v>66879</v>
      </c>
      <c r="K151" s="123">
        <f>SUMIFS(Tab_MYS4a_Data!N:N,Tab_MYS4a_Data!$B:$B,'Table 4a'!$D$6,Tab_MYS4a_Data!$C:$C,'Table 4a'!$C$151,Tab_MYS4a_Data!$D:$D,'Table 4a'!$D$151,Tab_MYS4a_Data!$E:$E,'Table 4a'!$D$120)</f>
        <v>83126</v>
      </c>
      <c r="L151" s="123">
        <f>SUMIFS(Tab_MYS4a_Data!O:O,Tab_MYS4a_Data!$B:$B,'Table 4a'!$D$6,Tab_MYS4a_Data!$C:$C,'Table 4a'!$C$151,Tab_MYS4a_Data!$D:$D,'Table 4a'!$D$151,Tab_MYS4a_Data!$E:$E,'Table 4a'!$D$120)</f>
        <v>91433</v>
      </c>
      <c r="M151" s="124"/>
    </row>
    <row r="152" spans="1:13" ht="16.5" customHeight="1">
      <c r="A152" s="101" t="s">
        <v>306</v>
      </c>
      <c r="B152" s="111" t="s">
        <v>283</v>
      </c>
      <c r="C152" s="75" t="s">
        <v>307</v>
      </c>
      <c r="D152" s="75" t="s">
        <v>283</v>
      </c>
      <c r="E152" s="121">
        <f>SUMIFS(Tab_MYS4a_Data!H:H,Tab_MYS4a_Data!$B:$B,'Table 4a'!$D$6,Tab_MYS4a_Data!$C:$C,'Table 4a'!$C$152,Tab_MYS4a_Data!$D:$D,'Table 4a'!$D$152,Tab_MYS4a_Data!$E:$E,'Table 4a'!$D$120)</f>
        <v>7651</v>
      </c>
      <c r="F152" s="121">
        <f>SUMIFS(Tab_MYS4a_Data!I:I,Tab_MYS4a_Data!$B:$B,'Table 4a'!$D$6,Tab_MYS4a_Data!$C:$C,'Table 4a'!$C$152,Tab_MYS4a_Data!$D:$D,'Table 4a'!$D$152,Tab_MYS4a_Data!$E:$E,'Table 4a'!$D$120)</f>
        <v>9981</v>
      </c>
      <c r="G152" s="121">
        <f>SUMIFS(Tab_MYS4a_Data!J:J,Tab_MYS4a_Data!$B:$B,'Table 4a'!$D$6,Tab_MYS4a_Data!$C:$C,'Table 4a'!$C$152,Tab_MYS4a_Data!$D:$D,'Table 4a'!$D$152,Tab_MYS4a_Data!$E:$E,'Table 4a'!$D$120)</f>
        <v>11777</v>
      </c>
      <c r="H152" s="121">
        <f>SUMIFS(Tab_MYS4a_Data!K:K,Tab_MYS4a_Data!$B:$B,'Table 4a'!$D$6,Tab_MYS4a_Data!$C:$C,'Table 4a'!$C$152,Tab_MYS4a_Data!$D:$D,'Table 4a'!$D$152,Tab_MYS4a_Data!$E:$E,'Table 4a'!$D$120)</f>
        <v>19250</v>
      </c>
      <c r="I152" s="121">
        <f>SUMIFS(Tab_MYS4a_Data!L:L,Tab_MYS4a_Data!$B:$B,'Table 4a'!$D$6,Tab_MYS4a_Data!$C:$C,'Table 4a'!$C$152,Tab_MYS4a_Data!$D:$D,'Table 4a'!$D$152,Tab_MYS4a_Data!$E:$E,'Table 4a'!$D$120)</f>
        <v>26890</v>
      </c>
      <c r="J152" s="121">
        <f>SUMIFS(Tab_MYS4a_Data!M:M,Tab_MYS4a_Data!$B:$B,'Table 4a'!$D$6,Tab_MYS4a_Data!$C:$C,'Table 4a'!$C$152,Tab_MYS4a_Data!$D:$D,'Table 4a'!$D$152,Tab_MYS4a_Data!$E:$E,'Table 4a'!$D$120)</f>
        <v>37873</v>
      </c>
      <c r="K152" s="121">
        <f>SUMIFS(Tab_MYS4a_Data!N:N,Tab_MYS4a_Data!$B:$B,'Table 4a'!$D$6,Tab_MYS4a_Data!$C:$C,'Table 4a'!$C$152,Tab_MYS4a_Data!$D:$D,'Table 4a'!$D$152,Tab_MYS4a_Data!$E:$E,'Table 4a'!$D$120)</f>
        <v>55913</v>
      </c>
      <c r="L152" s="121">
        <f>SUMIFS(Tab_MYS4a_Data!O:O,Tab_MYS4a_Data!$B:$B,'Table 4a'!$D$6,Tab_MYS4a_Data!$C:$C,'Table 4a'!$C$152,Tab_MYS4a_Data!$D:$D,'Table 4a'!$D$152,Tab_MYS4a_Data!$E:$E,'Table 4a'!$D$120)</f>
        <v>67765</v>
      </c>
      <c r="M152" s="122"/>
    </row>
    <row r="153" spans="1:13" ht="16.5" customHeight="1">
      <c r="A153" s="101" t="s">
        <v>306</v>
      </c>
      <c r="B153" s="111" t="s">
        <v>285</v>
      </c>
      <c r="C153" s="75" t="s">
        <v>307</v>
      </c>
      <c r="D153" s="75" t="s">
        <v>285</v>
      </c>
      <c r="E153" s="121">
        <f>SUMIFS(Tab_MYS4a_Data!H:H,Tab_MYS4a_Data!$B:$B,'Table 4a'!$D$6,Tab_MYS4a_Data!$C:$C,'Table 4a'!$C$153,Tab_MYS4a_Data!$D:$D,'Table 4a'!$D$153,Tab_MYS4a_Data!$E:$E,'Table 4a'!$D$120)</f>
        <v>9701</v>
      </c>
      <c r="F153" s="121">
        <f>SUMIFS(Tab_MYS4a_Data!I:I,Tab_MYS4a_Data!$B:$B,'Table 4a'!$D$6,Tab_MYS4a_Data!$C:$C,'Table 4a'!$C$153,Tab_MYS4a_Data!$D:$D,'Table 4a'!$D$153,Tab_MYS4a_Data!$E:$E,'Table 4a'!$D$120)</f>
        <v>12328</v>
      </c>
      <c r="G153" s="121">
        <f>SUMIFS(Tab_MYS4a_Data!J:J,Tab_MYS4a_Data!$B:$B,'Table 4a'!$D$6,Tab_MYS4a_Data!$C:$C,'Table 4a'!$C$153,Tab_MYS4a_Data!$D:$D,'Table 4a'!$D$153,Tab_MYS4a_Data!$E:$E,'Table 4a'!$D$120)</f>
        <v>21835</v>
      </c>
      <c r="H153" s="121">
        <f>SUMIFS(Tab_MYS4a_Data!K:K,Tab_MYS4a_Data!$B:$B,'Table 4a'!$D$6,Tab_MYS4a_Data!$C:$C,'Table 4a'!$C$153,Tab_MYS4a_Data!$D:$D,'Table 4a'!$D$153,Tab_MYS4a_Data!$E:$E,'Table 4a'!$D$120)</f>
        <v>28999</v>
      </c>
      <c r="I153" s="121">
        <f>SUMIFS(Tab_MYS4a_Data!L:L,Tab_MYS4a_Data!$B:$B,'Table 4a'!$D$6,Tab_MYS4a_Data!$C:$C,'Table 4a'!$C$153,Tab_MYS4a_Data!$D:$D,'Table 4a'!$D$153,Tab_MYS4a_Data!$E:$E,'Table 4a'!$D$120)</f>
        <v>39253</v>
      </c>
      <c r="J153" s="121">
        <f>SUMIFS(Tab_MYS4a_Data!M:M,Tab_MYS4a_Data!$B:$B,'Table 4a'!$D$6,Tab_MYS4a_Data!$C:$C,'Table 4a'!$C$153,Tab_MYS4a_Data!$D:$D,'Table 4a'!$D$153,Tab_MYS4a_Data!$E:$E,'Table 4a'!$D$120)</f>
        <v>38831</v>
      </c>
      <c r="K153" s="121">
        <f>SUMIFS(Tab_MYS4a_Data!N:N,Tab_MYS4a_Data!$B:$B,'Table 4a'!$D$6,Tab_MYS4a_Data!$C:$C,'Table 4a'!$C$153,Tab_MYS4a_Data!$D:$D,'Table 4a'!$D$153,Tab_MYS4a_Data!$E:$E,'Table 4a'!$D$120)</f>
        <v>59119</v>
      </c>
      <c r="L153" s="121">
        <f>SUMIFS(Tab_MYS4a_Data!O:O,Tab_MYS4a_Data!$B:$B,'Table 4a'!$D$6,Tab_MYS4a_Data!$C:$C,'Table 4a'!$C$153,Tab_MYS4a_Data!$D:$D,'Table 4a'!$D$153,Tab_MYS4a_Data!$E:$E,'Table 4a'!$D$120)</f>
        <v>76485</v>
      </c>
      <c r="M153" s="122"/>
    </row>
    <row r="154" spans="1:13" s="154" customFormat="1" ht="16.5" customHeight="1">
      <c r="A154" s="105" t="s">
        <v>306</v>
      </c>
      <c r="B154" s="120" t="s">
        <v>287</v>
      </c>
      <c r="C154" s="106" t="s">
        <v>307</v>
      </c>
      <c r="D154" s="106" t="s">
        <v>213</v>
      </c>
      <c r="E154" s="123">
        <f>SUMIFS(Tab_MYS4a_Data!H:H,Tab_MYS4a_Data!$B:$B,'Table 4a'!$D$6,Tab_MYS4a_Data!$C:$C,'Table 4a'!$C$154,Tab_MYS4a_Data!$D:$D,'Table 4a'!$D$154,Tab_MYS4a_Data!$E:$E,'Table 4a'!$D$120)</f>
        <v>7317</v>
      </c>
      <c r="F154" s="123">
        <f>SUMIFS(Tab_MYS4a_Data!I:I,Tab_MYS4a_Data!$B:$B,'Table 4a'!$D$6,Tab_MYS4a_Data!$C:$C,'Table 4a'!$C$154,Tab_MYS4a_Data!$D:$D,'Table 4a'!$D$154,Tab_MYS4a_Data!$E:$E,'Table 4a'!$D$120)</f>
        <v>11174</v>
      </c>
      <c r="G154" s="123">
        <f>SUMIFS(Tab_MYS4a_Data!J:J,Tab_MYS4a_Data!$B:$B,'Table 4a'!$D$6,Tab_MYS4a_Data!$C:$C,'Table 4a'!$C$154,Tab_MYS4a_Data!$D:$D,'Table 4a'!$D$154,Tab_MYS4a_Data!$E:$E,'Table 4a'!$D$120)</f>
        <v>18055</v>
      </c>
      <c r="H154" s="123">
        <f>SUMIFS(Tab_MYS4a_Data!K:K,Tab_MYS4a_Data!$B:$B,'Table 4a'!$D$6,Tab_MYS4a_Data!$C:$C,'Table 4a'!$C$154,Tab_MYS4a_Data!$D:$D,'Table 4a'!$D$154,Tab_MYS4a_Data!$E:$E,'Table 4a'!$D$120)</f>
        <v>25612</v>
      </c>
      <c r="I154" s="123">
        <f>SUMIFS(Tab_MYS4a_Data!L:L,Tab_MYS4a_Data!$B:$B,'Table 4a'!$D$6,Tab_MYS4a_Data!$C:$C,'Table 4a'!$C$154,Tab_MYS4a_Data!$D:$D,'Table 4a'!$D$154,Tab_MYS4a_Data!$E:$E,'Table 4a'!$D$120)</f>
        <v>35556</v>
      </c>
      <c r="J154" s="123">
        <f>SUMIFS(Tab_MYS4a_Data!M:M,Tab_MYS4a_Data!$B:$B,'Table 4a'!$D$6,Tab_MYS4a_Data!$C:$C,'Table 4a'!$C$154,Tab_MYS4a_Data!$D:$D,'Table 4a'!$D$154,Tab_MYS4a_Data!$E:$E,'Table 4a'!$D$120)</f>
        <v>38380</v>
      </c>
      <c r="K154" s="123">
        <f>SUMIFS(Tab_MYS4a_Data!N:N,Tab_MYS4a_Data!$B:$B,'Table 4a'!$D$6,Tab_MYS4a_Data!$C:$C,'Table 4a'!$C$154,Tab_MYS4a_Data!$D:$D,'Table 4a'!$D$154,Tab_MYS4a_Data!$E:$E,'Table 4a'!$D$120)</f>
        <v>57856</v>
      </c>
      <c r="L154" s="123">
        <f>SUMIFS(Tab_MYS4a_Data!O:O,Tab_MYS4a_Data!$B:$B,'Table 4a'!$D$6,Tab_MYS4a_Data!$C:$C,'Table 4a'!$C$154,Tab_MYS4a_Data!$D:$D,'Table 4a'!$D$154,Tab_MYS4a_Data!$E:$E,'Table 4a'!$D$120)</f>
        <v>72947</v>
      </c>
      <c r="M154" s="124"/>
    </row>
    <row r="155" spans="1:13" ht="16.5" customHeight="1">
      <c r="A155" s="101" t="s">
        <v>308</v>
      </c>
      <c r="B155" s="111" t="s">
        <v>283</v>
      </c>
      <c r="C155" s="75" t="s">
        <v>309</v>
      </c>
      <c r="D155" s="75" t="s">
        <v>283</v>
      </c>
      <c r="E155" s="121">
        <f>SUMIFS(Tab_MYS4a_Data!H:H,Tab_MYS4a_Data!$B:$B,'Table 4a'!$D$6,Tab_MYS4a_Data!$C:$C,'Table 4a'!$C$155,Tab_MYS4a_Data!$D:$D,'Table 4a'!$D$155,Tab_MYS4a_Data!$E:$E,'Table 4a'!$D$120)</f>
        <v>4749</v>
      </c>
      <c r="F155" s="121">
        <f>SUMIFS(Tab_MYS4a_Data!I:I,Tab_MYS4a_Data!$B:$B,'Table 4a'!$D$6,Tab_MYS4a_Data!$C:$C,'Table 4a'!$C$155,Tab_MYS4a_Data!$D:$D,'Table 4a'!$D$155,Tab_MYS4a_Data!$E:$E,'Table 4a'!$D$120)</f>
        <v>4848</v>
      </c>
      <c r="G155" s="121">
        <f>SUMIFS(Tab_MYS4a_Data!J:J,Tab_MYS4a_Data!$B:$B,'Table 4a'!$D$6,Tab_MYS4a_Data!$C:$C,'Table 4a'!$C$155,Tab_MYS4a_Data!$D:$D,'Table 4a'!$D$155,Tab_MYS4a_Data!$E:$E,'Table 4a'!$D$120)</f>
        <v>7603</v>
      </c>
      <c r="H155" s="121">
        <f>SUMIFS(Tab_MYS4a_Data!K:K,Tab_MYS4a_Data!$B:$B,'Table 4a'!$D$6,Tab_MYS4a_Data!$C:$C,'Table 4a'!$C$155,Tab_MYS4a_Data!$D:$D,'Table 4a'!$D$155,Tab_MYS4a_Data!$E:$E,'Table 4a'!$D$120)</f>
        <v>8897</v>
      </c>
      <c r="I155" s="121">
        <f>SUMIFS(Tab_MYS4a_Data!L:L,Tab_MYS4a_Data!$B:$B,'Table 4a'!$D$6,Tab_MYS4a_Data!$C:$C,'Table 4a'!$C$155,Tab_MYS4a_Data!$D:$D,'Table 4a'!$D$155,Tab_MYS4a_Data!$E:$E,'Table 4a'!$D$120)</f>
        <v>6907</v>
      </c>
      <c r="J155" s="121">
        <f>SUMIFS(Tab_MYS4a_Data!M:M,Tab_MYS4a_Data!$B:$B,'Table 4a'!$D$6,Tab_MYS4a_Data!$C:$C,'Table 4a'!$C$155,Tab_MYS4a_Data!$D:$D,'Table 4a'!$D$155,Tab_MYS4a_Data!$E:$E,'Table 4a'!$D$120)</f>
        <v>9057</v>
      </c>
      <c r="K155" s="121">
        <f>SUMIFS(Tab_MYS4a_Data!N:N,Tab_MYS4a_Data!$B:$B,'Table 4a'!$D$6,Tab_MYS4a_Data!$C:$C,'Table 4a'!$C$155,Tab_MYS4a_Data!$D:$D,'Table 4a'!$D$155,Tab_MYS4a_Data!$E:$E,'Table 4a'!$D$120)</f>
        <v>10518</v>
      </c>
      <c r="L155" s="121">
        <f>SUMIFS(Tab_MYS4a_Data!O:O,Tab_MYS4a_Data!$B:$B,'Table 4a'!$D$6,Tab_MYS4a_Data!$C:$C,'Table 4a'!$C$155,Tab_MYS4a_Data!$D:$D,'Table 4a'!$D$155,Tab_MYS4a_Data!$E:$E,'Table 4a'!$D$120)</f>
        <v>10721</v>
      </c>
      <c r="M155" s="122"/>
    </row>
    <row r="156" spans="1:13" ht="16.5" customHeight="1">
      <c r="A156" s="101" t="s">
        <v>308</v>
      </c>
      <c r="B156" s="111" t="s">
        <v>285</v>
      </c>
      <c r="C156" s="75" t="s">
        <v>309</v>
      </c>
      <c r="D156" s="75" t="s">
        <v>285</v>
      </c>
      <c r="E156" s="121">
        <f>SUMIFS(Tab_MYS4a_Data!H:H,Tab_MYS4a_Data!$B:$B,'Table 4a'!$D$6,Tab_MYS4a_Data!$C:$C,'Table 4a'!$C$156,Tab_MYS4a_Data!$D:$D,'Table 4a'!$D$156,Tab_MYS4a_Data!$E:$E,'Table 4a'!$D$120)</f>
        <v>3860</v>
      </c>
      <c r="F156" s="121">
        <f>SUMIFS(Tab_MYS4a_Data!I:I,Tab_MYS4a_Data!$B:$B,'Table 4a'!$D$6,Tab_MYS4a_Data!$C:$C,'Table 4a'!$C$156,Tab_MYS4a_Data!$D:$D,'Table 4a'!$D$156,Tab_MYS4a_Data!$E:$E,'Table 4a'!$D$120)</f>
        <v>4765</v>
      </c>
      <c r="G156" s="121">
        <f>SUMIFS(Tab_MYS4a_Data!J:J,Tab_MYS4a_Data!$B:$B,'Table 4a'!$D$6,Tab_MYS4a_Data!$C:$C,'Table 4a'!$C$156,Tab_MYS4a_Data!$D:$D,'Table 4a'!$D$156,Tab_MYS4a_Data!$E:$E,'Table 4a'!$D$120)</f>
        <v>6197</v>
      </c>
      <c r="H156" s="121">
        <f>SUMIFS(Tab_MYS4a_Data!K:K,Tab_MYS4a_Data!$B:$B,'Table 4a'!$D$6,Tab_MYS4a_Data!$C:$C,'Table 4a'!$C$156,Tab_MYS4a_Data!$D:$D,'Table 4a'!$D$156,Tab_MYS4a_Data!$E:$E,'Table 4a'!$D$120)</f>
        <v>6404</v>
      </c>
      <c r="I156" s="121">
        <f>SUMIFS(Tab_MYS4a_Data!L:L,Tab_MYS4a_Data!$B:$B,'Table 4a'!$D$6,Tab_MYS4a_Data!$C:$C,'Table 4a'!$C$156,Tab_MYS4a_Data!$D:$D,'Table 4a'!$D$156,Tab_MYS4a_Data!$E:$E,'Table 4a'!$D$120)</f>
        <v>6380</v>
      </c>
      <c r="J156" s="121">
        <f>SUMIFS(Tab_MYS4a_Data!M:M,Tab_MYS4a_Data!$B:$B,'Table 4a'!$D$6,Tab_MYS4a_Data!$C:$C,'Table 4a'!$C$156,Tab_MYS4a_Data!$D:$D,'Table 4a'!$D$156,Tab_MYS4a_Data!$E:$E,'Table 4a'!$D$120)</f>
        <v>7517</v>
      </c>
      <c r="K156" s="121">
        <f>SUMIFS(Tab_MYS4a_Data!N:N,Tab_MYS4a_Data!$B:$B,'Table 4a'!$D$6,Tab_MYS4a_Data!$C:$C,'Table 4a'!$C$156,Tab_MYS4a_Data!$D:$D,'Table 4a'!$D$156,Tab_MYS4a_Data!$E:$E,'Table 4a'!$D$120)</f>
        <v>10685</v>
      </c>
      <c r="L156" s="121">
        <f>SUMIFS(Tab_MYS4a_Data!O:O,Tab_MYS4a_Data!$B:$B,'Table 4a'!$D$6,Tab_MYS4a_Data!$C:$C,'Table 4a'!$C$156,Tab_MYS4a_Data!$D:$D,'Table 4a'!$D$156,Tab_MYS4a_Data!$E:$E,'Table 4a'!$D$120)</f>
        <v>10697</v>
      </c>
      <c r="M156" s="122"/>
    </row>
    <row r="157" spans="1:13" s="154" customFormat="1" ht="16.5" customHeight="1">
      <c r="A157" s="219" t="s">
        <v>308</v>
      </c>
      <c r="B157" s="120" t="s">
        <v>287</v>
      </c>
      <c r="C157" s="106" t="s">
        <v>309</v>
      </c>
      <c r="D157" s="106" t="s">
        <v>213</v>
      </c>
      <c r="E157" s="123">
        <f>SUMIFS(Tab_MYS4a_Data!H:H,Tab_MYS4a_Data!$B:$B,'Table 4a'!$D$6,Tab_MYS4a_Data!$C:$C,'Table 4a'!$C$157,Tab_MYS4a_Data!$D:$D,'Table 4a'!$D$157,Tab_MYS4a_Data!$E:$E,'Table 4a'!$D$120)</f>
        <v>4114</v>
      </c>
      <c r="F157" s="123">
        <f>SUMIFS(Tab_MYS4a_Data!I:I,Tab_MYS4a_Data!$B:$B,'Table 4a'!$D$6,Tab_MYS4a_Data!$C:$C,'Table 4a'!$C$157,Tab_MYS4a_Data!$D:$D,'Table 4a'!$D$157,Tab_MYS4a_Data!$E:$E,'Table 4a'!$D$120)</f>
        <v>4447</v>
      </c>
      <c r="G157" s="123">
        <f>SUMIFS(Tab_MYS4a_Data!J:J,Tab_MYS4a_Data!$B:$B,'Table 4a'!$D$6,Tab_MYS4a_Data!$C:$C,'Table 4a'!$C$157,Tab_MYS4a_Data!$D:$D,'Table 4a'!$D$157,Tab_MYS4a_Data!$E:$E,'Table 4a'!$D$120)</f>
        <v>8817</v>
      </c>
      <c r="H157" s="123">
        <f>SUMIFS(Tab_MYS4a_Data!K:K,Tab_MYS4a_Data!$B:$B,'Table 4a'!$D$6,Tab_MYS4a_Data!$C:$C,'Table 4a'!$C$157,Tab_MYS4a_Data!$D:$D,'Table 4a'!$D$157,Tab_MYS4a_Data!$E:$E,'Table 4a'!$D$120)</f>
        <v>7297</v>
      </c>
      <c r="I157" s="123">
        <f>SUMIFS(Tab_MYS4a_Data!L:L,Tab_MYS4a_Data!$B:$B,'Table 4a'!$D$6,Tab_MYS4a_Data!$C:$C,'Table 4a'!$C$157,Tab_MYS4a_Data!$D:$D,'Table 4a'!$D$157,Tab_MYS4a_Data!$E:$E,'Table 4a'!$D$120)</f>
        <v>6627</v>
      </c>
      <c r="J157" s="123">
        <f>SUMIFS(Tab_MYS4a_Data!M:M,Tab_MYS4a_Data!$B:$B,'Table 4a'!$D$6,Tab_MYS4a_Data!$C:$C,'Table 4a'!$C$157,Tab_MYS4a_Data!$D:$D,'Table 4a'!$D$157,Tab_MYS4a_Data!$E:$E,'Table 4a'!$D$120)</f>
        <v>8338</v>
      </c>
      <c r="K157" s="123">
        <f>SUMIFS(Tab_MYS4a_Data!N:N,Tab_MYS4a_Data!$B:$B,'Table 4a'!$D$6,Tab_MYS4a_Data!$C:$C,'Table 4a'!$C$157,Tab_MYS4a_Data!$D:$D,'Table 4a'!$D$157,Tab_MYS4a_Data!$E:$E,'Table 4a'!$D$120)</f>
        <v>11429</v>
      </c>
      <c r="L157" s="123">
        <f>SUMIFS(Tab_MYS4a_Data!O:O,Tab_MYS4a_Data!$B:$B,'Table 4a'!$D$6,Tab_MYS4a_Data!$C:$C,'Table 4a'!$C$157,Tab_MYS4a_Data!$D:$D,'Table 4a'!$D$157,Tab_MYS4a_Data!$E:$E,'Table 4a'!$D$120)</f>
        <v>10870</v>
      </c>
      <c r="M157" s="124"/>
    </row>
    <row r="158" spans="1:13" ht="16.5" customHeight="1">
      <c r="A158" s="101" t="s">
        <v>287</v>
      </c>
      <c r="B158" s="111" t="s">
        <v>283</v>
      </c>
      <c r="C158" s="75" t="s">
        <v>213</v>
      </c>
      <c r="D158" s="75" t="s">
        <v>283</v>
      </c>
      <c r="E158" s="121">
        <f>SUMIFS(Tab_MYS4a_Data!H:H,Tab_MYS4a_Data!$B:$B,'Table 4a'!$D$6,Tab_MYS4a_Data!$C:$C,'Table 4a'!$C$158,Tab_MYS4a_Data!$D:$D,'Table 4a'!$D$158,Tab_MYS4a_Data!$E:$E,'Table 4a'!$D$120)</f>
        <v>26629</v>
      </c>
      <c r="F158" s="121">
        <f>SUMIFS(Tab_MYS4a_Data!I:I,Tab_MYS4a_Data!$B:$B,'Table 4a'!$D$6,Tab_MYS4a_Data!$C:$C,'Table 4a'!$C$158,Tab_MYS4a_Data!$D:$D,'Table 4a'!$D$158,Tab_MYS4a_Data!$E:$E,'Table 4a'!$D$120)</f>
        <v>28443</v>
      </c>
      <c r="G158" s="121">
        <f>SUMIFS(Tab_MYS4a_Data!J:J,Tab_MYS4a_Data!$B:$B,'Table 4a'!$D$6,Tab_MYS4a_Data!$C:$C,'Table 4a'!$C$158,Tab_MYS4a_Data!$D:$D,'Table 4a'!$D$158,Tab_MYS4a_Data!$E:$E,'Table 4a'!$D$120)</f>
        <v>33851</v>
      </c>
      <c r="H158" s="121">
        <f>SUMIFS(Tab_MYS4a_Data!K:K,Tab_MYS4a_Data!$B:$B,'Table 4a'!$D$6,Tab_MYS4a_Data!$C:$C,'Table 4a'!$C$158,Tab_MYS4a_Data!$D:$D,'Table 4a'!$D$158,Tab_MYS4a_Data!$E:$E,'Table 4a'!$D$120)</f>
        <v>38288</v>
      </c>
      <c r="I158" s="121">
        <f>SUMIFS(Tab_MYS4a_Data!L:L,Tab_MYS4a_Data!$B:$B,'Table 4a'!$D$6,Tab_MYS4a_Data!$C:$C,'Table 4a'!$C$158,Tab_MYS4a_Data!$D:$D,'Table 4a'!$D$158,Tab_MYS4a_Data!$E:$E,'Table 4a'!$D$120)</f>
        <v>43250</v>
      </c>
      <c r="J158" s="121">
        <f>SUMIFS(Tab_MYS4a_Data!M:M,Tab_MYS4a_Data!$B:$B,'Table 4a'!$D$6,Tab_MYS4a_Data!$C:$C,'Table 4a'!$C$158,Tab_MYS4a_Data!$D:$D,'Table 4a'!$D$158,Tab_MYS4a_Data!$E:$E,'Table 4a'!$D$120)</f>
        <v>44613</v>
      </c>
      <c r="K158" s="121">
        <f>SUMIFS(Tab_MYS4a_Data!N:N,Tab_MYS4a_Data!$B:$B,'Table 4a'!$D$6,Tab_MYS4a_Data!$C:$C,'Table 4a'!$C$158,Tab_MYS4a_Data!$D:$D,'Table 4a'!$D$158,Tab_MYS4a_Data!$E:$E,'Table 4a'!$D$120)</f>
        <v>54592</v>
      </c>
      <c r="L158" s="121">
        <f>SUMIFS(Tab_MYS4a_Data!O:O,Tab_MYS4a_Data!$B:$B,'Table 4a'!$D$6,Tab_MYS4a_Data!$C:$C,'Table 4a'!$C$158,Tab_MYS4a_Data!$D:$D,'Table 4a'!$D$158,Tab_MYS4a_Data!$E:$E,'Table 4a'!$D$120)</f>
        <v>54611</v>
      </c>
      <c r="M158" s="122"/>
    </row>
    <row r="159" spans="1:13" ht="16.5" customHeight="1">
      <c r="A159" s="101" t="s">
        <v>287</v>
      </c>
      <c r="B159" s="111" t="s">
        <v>285</v>
      </c>
      <c r="C159" s="75" t="s">
        <v>213</v>
      </c>
      <c r="D159" s="75" t="s">
        <v>285</v>
      </c>
      <c r="E159" s="121">
        <f>SUMIFS(Tab_MYS4a_Data!H:H,Tab_MYS4a_Data!$B:$B,'Table 4a'!$D$6,Tab_MYS4a_Data!$C:$C,'Table 4a'!$C$159,Tab_MYS4a_Data!$D:$D,'Table 4a'!$D$159,Tab_MYS4a_Data!$E:$E,'Table 4a'!$D$120)</f>
        <v>30709</v>
      </c>
      <c r="F159" s="121">
        <f>SUMIFS(Tab_MYS4a_Data!I:I,Tab_MYS4a_Data!$B:$B,'Table 4a'!$D$6,Tab_MYS4a_Data!$C:$C,'Table 4a'!$C$159,Tab_MYS4a_Data!$D:$D,'Table 4a'!$D$159,Tab_MYS4a_Data!$E:$E,'Table 4a'!$D$120)</f>
        <v>32888</v>
      </c>
      <c r="G159" s="121">
        <f>SUMIFS(Tab_MYS4a_Data!J:J,Tab_MYS4a_Data!$B:$B,'Table 4a'!$D$6,Tab_MYS4a_Data!$C:$C,'Table 4a'!$C$159,Tab_MYS4a_Data!$D:$D,'Table 4a'!$D$159,Tab_MYS4a_Data!$E:$E,'Table 4a'!$D$120)</f>
        <v>39929</v>
      </c>
      <c r="H159" s="121">
        <f>SUMIFS(Tab_MYS4a_Data!K:K,Tab_MYS4a_Data!$B:$B,'Table 4a'!$D$6,Tab_MYS4a_Data!$C:$C,'Table 4a'!$C$159,Tab_MYS4a_Data!$D:$D,'Table 4a'!$D$159,Tab_MYS4a_Data!$E:$E,'Table 4a'!$D$120)</f>
        <v>45092</v>
      </c>
      <c r="I159" s="121">
        <f>SUMIFS(Tab_MYS4a_Data!L:L,Tab_MYS4a_Data!$B:$B,'Table 4a'!$D$6,Tab_MYS4a_Data!$C:$C,'Table 4a'!$C$159,Tab_MYS4a_Data!$D:$D,'Table 4a'!$D$159,Tab_MYS4a_Data!$E:$E,'Table 4a'!$D$120)</f>
        <v>51259</v>
      </c>
      <c r="J159" s="121">
        <f>SUMIFS(Tab_MYS4a_Data!M:M,Tab_MYS4a_Data!$B:$B,'Table 4a'!$D$6,Tab_MYS4a_Data!$C:$C,'Table 4a'!$C$159,Tab_MYS4a_Data!$D:$D,'Table 4a'!$D$159,Tab_MYS4a_Data!$E:$E,'Table 4a'!$D$120)</f>
        <v>52229</v>
      </c>
      <c r="K159" s="121">
        <f>SUMIFS(Tab_MYS4a_Data!N:N,Tab_MYS4a_Data!$B:$B,'Table 4a'!$D$6,Tab_MYS4a_Data!$C:$C,'Table 4a'!$C$159,Tab_MYS4a_Data!$D:$D,'Table 4a'!$D$159,Tab_MYS4a_Data!$E:$E,'Table 4a'!$D$120)</f>
        <v>64895</v>
      </c>
      <c r="L159" s="121">
        <f>SUMIFS(Tab_MYS4a_Data!O:O,Tab_MYS4a_Data!$B:$B,'Table 4a'!$D$6,Tab_MYS4a_Data!$C:$C,'Table 4a'!$C$159,Tab_MYS4a_Data!$D:$D,'Table 4a'!$D$159,Tab_MYS4a_Data!$E:$E,'Table 4a'!$D$120)</f>
        <v>64590</v>
      </c>
      <c r="M159" s="122"/>
    </row>
    <row r="160" spans="1:13" s="154" customFormat="1" ht="16.5" customHeight="1">
      <c r="A160" s="105" t="s">
        <v>287</v>
      </c>
      <c r="B160" s="120" t="s">
        <v>287</v>
      </c>
      <c r="C160" s="106" t="s">
        <v>213</v>
      </c>
      <c r="D160" s="106" t="s">
        <v>213</v>
      </c>
      <c r="E160" s="123">
        <f>SUMIFS(Tab_MYS4a_Data!H:H,Tab_MYS4a_Data!$B:$B,'Table 4a'!$D$6,Tab_MYS4a_Data!$C:$C,'Table 4a'!$C$160,Tab_MYS4a_Data!$D:$D,'Table 4a'!$D$160,Tab_MYS4a_Data!$E:$E,'Table 4a'!$D$120)</f>
        <v>28234</v>
      </c>
      <c r="F160" s="123">
        <f>SUMIFS(Tab_MYS4a_Data!I:I,Tab_MYS4a_Data!$B:$B,'Table 4a'!$D$6,Tab_MYS4a_Data!$C:$C,'Table 4a'!$C$160,Tab_MYS4a_Data!$D:$D,'Table 4a'!$D$160,Tab_MYS4a_Data!$E:$E,'Table 4a'!$D$120)</f>
        <v>30577</v>
      </c>
      <c r="G160" s="123">
        <f>SUMIFS(Tab_MYS4a_Data!J:J,Tab_MYS4a_Data!$B:$B,'Table 4a'!$D$6,Tab_MYS4a_Data!$C:$C,'Table 4a'!$C$160,Tab_MYS4a_Data!$D:$D,'Table 4a'!$D$160,Tab_MYS4a_Data!$E:$E,'Table 4a'!$D$120)</f>
        <v>36862</v>
      </c>
      <c r="H160" s="123">
        <f>SUMIFS(Tab_MYS4a_Data!K:K,Tab_MYS4a_Data!$B:$B,'Table 4a'!$D$6,Tab_MYS4a_Data!$C:$C,'Table 4a'!$C$160,Tab_MYS4a_Data!$D:$D,'Table 4a'!$D$160,Tab_MYS4a_Data!$E:$E,'Table 4a'!$D$120)</f>
        <v>41735</v>
      </c>
      <c r="I160" s="123">
        <f>SUMIFS(Tab_MYS4a_Data!L:L,Tab_MYS4a_Data!$B:$B,'Table 4a'!$D$6,Tab_MYS4a_Data!$C:$C,'Table 4a'!$C$160,Tab_MYS4a_Data!$D:$D,'Table 4a'!$D$160,Tab_MYS4a_Data!$E:$E,'Table 4a'!$D$120)</f>
        <v>47321</v>
      </c>
      <c r="J160" s="123">
        <f>SUMIFS(Tab_MYS4a_Data!M:M,Tab_MYS4a_Data!$B:$B,'Table 4a'!$D$6,Tab_MYS4a_Data!$C:$C,'Table 4a'!$C$160,Tab_MYS4a_Data!$D:$D,'Table 4a'!$D$160,Tab_MYS4a_Data!$E:$E,'Table 4a'!$D$120)</f>
        <v>48457</v>
      </c>
      <c r="K160" s="123">
        <f>SUMIFS(Tab_MYS4a_Data!N:N,Tab_MYS4a_Data!$B:$B,'Table 4a'!$D$6,Tab_MYS4a_Data!$C:$C,'Table 4a'!$C$160,Tab_MYS4a_Data!$D:$D,'Table 4a'!$D$160,Tab_MYS4a_Data!$E:$E,'Table 4a'!$D$120)</f>
        <v>59762</v>
      </c>
      <c r="L160" s="123">
        <f>SUMIFS(Tab_MYS4a_Data!O:O,Tab_MYS4a_Data!$B:$B,'Table 4a'!$D$6,Tab_MYS4a_Data!$C:$C,'Table 4a'!$C$160,Tab_MYS4a_Data!$D:$D,'Table 4a'!$D$160,Tab_MYS4a_Data!$E:$E,'Table 4a'!$D$120)</f>
        <v>59554</v>
      </c>
      <c r="M160" s="124"/>
    </row>
    <row r="162" spans="1:13" s="125" customFormat="1" ht="13.15" customHeight="1">
      <c r="A162" s="125" t="s">
        <v>145</v>
      </c>
    </row>
    <row r="164" spans="1:13" s="129" customFormat="1" ht="36" customHeight="1">
      <c r="A164" s="245" t="s">
        <v>313</v>
      </c>
      <c r="B164" s="245"/>
      <c r="C164" s="245"/>
      <c r="D164" s="245"/>
      <c r="E164" s="245"/>
      <c r="F164" s="245"/>
      <c r="G164" s="245"/>
      <c r="H164" s="245"/>
      <c r="I164" s="245"/>
      <c r="J164" s="245"/>
      <c r="K164" s="245"/>
      <c r="L164" s="245"/>
      <c r="M164" s="245"/>
    </row>
    <row r="165" spans="1:13" ht="16.5" customHeight="1">
      <c r="A165" s="244"/>
      <c r="B165" s="244"/>
      <c r="C165" s="114"/>
      <c r="D165" s="114"/>
    </row>
  </sheetData>
  <mergeCells count="9">
    <mergeCell ref="A1:M1"/>
    <mergeCell ref="E8:M8"/>
    <mergeCell ref="E64:M64"/>
    <mergeCell ref="E120:M120"/>
    <mergeCell ref="A165:B165"/>
    <mergeCell ref="E65:L65"/>
    <mergeCell ref="E3:G3"/>
    <mergeCell ref="E4:G4"/>
    <mergeCell ref="A164:M164"/>
  </mergeCells>
  <pageMargins left="0.70866141732283472" right="0.70866141732283472" top="0.74803149606299213" bottom="0.74803149606299213" header="0.31496062992125984" footer="0.31496062992125984"/>
  <pageSetup paperSize="9" fitToHeight="0" orientation="portrait" r:id="rId1"/>
  <headerFooter>
    <oddFooter>&amp;RPage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'Filters control'!$A$1:$A$5</xm:f>
          </x14:formula1>
          <xm:sqref>E4:G4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pageSetUpPr autoPageBreaks="0"/>
  </sheetPr>
  <dimension ref="A1:R781"/>
  <sheetViews>
    <sheetView topLeftCell="A137" workbookViewId="0">
      <selection activeCell="E161" sqref="E161"/>
    </sheetView>
  </sheetViews>
  <sheetFormatPr defaultColWidth="7.875" defaultRowHeight="12.75"/>
  <cols>
    <col min="1" max="1" width="9.5" style="162" bestFit="1" customWidth="1"/>
    <col min="2" max="2" width="29" style="162" bestFit="1" customWidth="1"/>
    <col min="3" max="3" width="18.75" style="162" bestFit="1" customWidth="1"/>
    <col min="4" max="4" width="21.75" style="162" bestFit="1" customWidth="1"/>
    <col min="5" max="5" width="22.25" style="162" bestFit="1" customWidth="1"/>
    <col min="6" max="6" width="31.5" style="162" bestFit="1" customWidth="1"/>
    <col min="7" max="7" width="10.375" style="163" bestFit="1" customWidth="1"/>
    <col min="8" max="11" width="6.875" style="163" bestFit="1" customWidth="1"/>
    <col min="12" max="12" width="7.875" style="163" bestFit="1" customWidth="1"/>
    <col min="13" max="14" width="6.75" style="163" customWidth="1"/>
    <col min="15" max="15" width="6.875" style="163" bestFit="1" customWidth="1"/>
    <col min="16" max="16384" width="7.875" style="75"/>
  </cols>
  <sheetData>
    <row r="1" spans="1:18" ht="14.25">
      <c r="A1" s="158" t="s">
        <v>147</v>
      </c>
      <c r="B1" s="158" t="s">
        <v>80</v>
      </c>
      <c r="C1" s="158" t="s">
        <v>314</v>
      </c>
      <c r="D1" s="158" t="s">
        <v>315</v>
      </c>
      <c r="E1" s="158" t="s">
        <v>77</v>
      </c>
      <c r="F1" s="158" t="s">
        <v>148</v>
      </c>
      <c r="G1" s="159" t="s">
        <v>149</v>
      </c>
      <c r="H1" s="159" t="s">
        <v>67</v>
      </c>
      <c r="I1" s="159" t="s">
        <v>68</v>
      </c>
      <c r="J1" s="159" t="s">
        <v>69</v>
      </c>
      <c r="K1" s="159" t="s">
        <v>70</v>
      </c>
      <c r="L1" s="159" t="s">
        <v>71</v>
      </c>
      <c r="M1" s="159" t="s">
        <v>72</v>
      </c>
      <c r="N1" s="159" t="s">
        <v>73</v>
      </c>
      <c r="O1" s="159" t="s">
        <v>74</v>
      </c>
      <c r="P1" s="160"/>
      <c r="Q1" s="160"/>
      <c r="R1" s="189"/>
    </row>
    <row r="2" spans="1:18" ht="14.25">
      <c r="A2" s="158" t="s">
        <v>316</v>
      </c>
      <c r="B2" s="161" t="s">
        <v>59</v>
      </c>
      <c r="C2" s="158" t="s">
        <v>284</v>
      </c>
      <c r="D2" s="158" t="s">
        <v>283</v>
      </c>
      <c r="E2" s="158" t="s">
        <v>278</v>
      </c>
      <c r="F2" s="158" t="s">
        <v>317</v>
      </c>
      <c r="G2" s="159">
        <v>1</v>
      </c>
      <c r="H2" s="159">
        <v>1098</v>
      </c>
      <c r="I2" s="159">
        <v>1139</v>
      </c>
      <c r="J2" s="159">
        <v>1155</v>
      </c>
      <c r="K2" s="159">
        <v>1167</v>
      </c>
      <c r="L2" s="159">
        <v>1165</v>
      </c>
      <c r="M2" s="159">
        <v>1256</v>
      </c>
      <c r="N2" s="159">
        <v>1079</v>
      </c>
      <c r="O2" s="159">
        <v>1121</v>
      </c>
      <c r="P2" s="160"/>
      <c r="Q2" s="160"/>
      <c r="R2" s="189"/>
    </row>
    <row r="3" spans="1:18" ht="14.25">
      <c r="A3" s="158" t="s">
        <v>316</v>
      </c>
      <c r="B3" s="161" t="s">
        <v>59</v>
      </c>
      <c r="C3" s="158" t="s">
        <v>284</v>
      </c>
      <c r="D3" s="158" t="s">
        <v>285</v>
      </c>
      <c r="E3" s="158" t="s">
        <v>278</v>
      </c>
      <c r="F3" s="158" t="s">
        <v>317</v>
      </c>
      <c r="G3" s="159">
        <v>1</v>
      </c>
      <c r="H3" s="159">
        <v>1164</v>
      </c>
      <c r="I3" s="159">
        <v>1226</v>
      </c>
      <c r="J3" s="159">
        <v>1255</v>
      </c>
      <c r="K3" s="159">
        <v>1288</v>
      </c>
      <c r="L3" s="159">
        <v>1280</v>
      </c>
      <c r="M3" s="159">
        <v>1244</v>
      </c>
      <c r="N3" s="159">
        <v>1151</v>
      </c>
      <c r="O3" s="159">
        <v>1196</v>
      </c>
      <c r="P3" s="160"/>
      <c r="Q3" s="160"/>
      <c r="R3" s="189"/>
    </row>
    <row r="4" spans="1:18" ht="14.25">
      <c r="A4" s="158" t="s">
        <v>316</v>
      </c>
      <c r="B4" s="161" t="s">
        <v>59</v>
      </c>
      <c r="C4" s="158" t="s">
        <v>284</v>
      </c>
      <c r="D4" s="158" t="s">
        <v>286</v>
      </c>
      <c r="E4" s="158" t="s">
        <v>278</v>
      </c>
      <c r="F4" s="158" t="s">
        <v>317</v>
      </c>
      <c r="G4" s="159">
        <v>1</v>
      </c>
      <c r="H4" s="159">
        <v>93</v>
      </c>
      <c r="I4" s="159">
        <v>32</v>
      </c>
      <c r="J4" s="159">
        <v>20</v>
      </c>
      <c r="K4" s="159">
        <v>11</v>
      </c>
      <c r="L4" s="159">
        <v>7</v>
      </c>
      <c r="M4" s="159">
        <v>6</v>
      </c>
      <c r="N4" s="159">
        <v>6</v>
      </c>
      <c r="O4" s="159">
        <v>9</v>
      </c>
      <c r="P4" s="160"/>
      <c r="Q4" s="160"/>
      <c r="R4" s="189"/>
    </row>
    <row r="5" spans="1:18" ht="14.25">
      <c r="A5" s="158" t="s">
        <v>316</v>
      </c>
      <c r="B5" s="161" t="s">
        <v>59</v>
      </c>
      <c r="C5" s="158" t="s">
        <v>284</v>
      </c>
      <c r="D5" s="158" t="s">
        <v>213</v>
      </c>
      <c r="E5" s="158" t="s">
        <v>278</v>
      </c>
      <c r="F5" s="158" t="s">
        <v>317</v>
      </c>
      <c r="G5" s="159">
        <v>1</v>
      </c>
      <c r="H5" s="159">
        <v>2355</v>
      </c>
      <c r="I5" s="159">
        <v>2398</v>
      </c>
      <c r="J5" s="159">
        <v>2430</v>
      </c>
      <c r="K5" s="159">
        <v>2465</v>
      </c>
      <c r="L5" s="159">
        <v>2451</v>
      </c>
      <c r="M5" s="159">
        <v>2506</v>
      </c>
      <c r="N5" s="159">
        <v>2237</v>
      </c>
      <c r="O5" s="159">
        <v>2327</v>
      </c>
      <c r="P5" s="160"/>
      <c r="Q5" s="160"/>
      <c r="R5" s="189"/>
    </row>
    <row r="6" spans="1:18" ht="14.25">
      <c r="A6" s="158" t="s">
        <v>316</v>
      </c>
      <c r="B6" s="161" t="s">
        <v>59</v>
      </c>
      <c r="C6" s="158" t="s">
        <v>289</v>
      </c>
      <c r="D6" s="158" t="s">
        <v>283</v>
      </c>
      <c r="E6" s="158" t="s">
        <v>278</v>
      </c>
      <c r="F6" s="158" t="s">
        <v>317</v>
      </c>
      <c r="G6" s="159">
        <v>1</v>
      </c>
      <c r="H6" s="159">
        <v>2034</v>
      </c>
      <c r="I6" s="159">
        <v>2091</v>
      </c>
      <c r="J6" s="159">
        <v>2147</v>
      </c>
      <c r="K6" s="159">
        <v>2101</v>
      </c>
      <c r="L6" s="159">
        <v>2045</v>
      </c>
      <c r="M6" s="159">
        <v>1719</v>
      </c>
      <c r="N6" s="159">
        <v>1770</v>
      </c>
      <c r="O6" s="159">
        <v>1739</v>
      </c>
      <c r="P6" s="160"/>
      <c r="Q6" s="160"/>
      <c r="R6" s="189"/>
    </row>
    <row r="7" spans="1:18" ht="14.25">
      <c r="A7" s="158" t="s">
        <v>316</v>
      </c>
      <c r="B7" s="161" t="s">
        <v>59</v>
      </c>
      <c r="C7" s="158" t="s">
        <v>289</v>
      </c>
      <c r="D7" s="158" t="s">
        <v>285</v>
      </c>
      <c r="E7" s="158" t="s">
        <v>278</v>
      </c>
      <c r="F7" s="158" t="s">
        <v>317</v>
      </c>
      <c r="G7" s="159">
        <v>1</v>
      </c>
      <c r="H7" s="159">
        <v>2274</v>
      </c>
      <c r="I7" s="159">
        <v>2355</v>
      </c>
      <c r="J7" s="159">
        <v>2393</v>
      </c>
      <c r="K7" s="159">
        <v>2337</v>
      </c>
      <c r="L7" s="159">
        <v>2248</v>
      </c>
      <c r="M7" s="159">
        <v>1989</v>
      </c>
      <c r="N7" s="159">
        <v>1885</v>
      </c>
      <c r="O7" s="159">
        <v>1882</v>
      </c>
      <c r="P7" s="160"/>
      <c r="Q7" s="160"/>
      <c r="R7" s="189"/>
    </row>
    <row r="8" spans="1:18" ht="14.25">
      <c r="A8" s="158" t="s">
        <v>316</v>
      </c>
      <c r="B8" s="161" t="s">
        <v>59</v>
      </c>
      <c r="C8" s="158" t="s">
        <v>289</v>
      </c>
      <c r="D8" s="158" t="s">
        <v>286</v>
      </c>
      <c r="E8" s="158" t="s">
        <v>278</v>
      </c>
      <c r="F8" s="158" t="s">
        <v>317</v>
      </c>
      <c r="G8" s="159">
        <v>1</v>
      </c>
      <c r="H8" s="159">
        <v>115</v>
      </c>
      <c r="I8" s="159">
        <v>44</v>
      </c>
      <c r="J8" s="159">
        <v>34</v>
      </c>
      <c r="K8" s="159">
        <v>20</v>
      </c>
      <c r="L8" s="159">
        <v>14</v>
      </c>
      <c r="M8" s="159">
        <v>14</v>
      </c>
      <c r="N8" s="159">
        <v>13</v>
      </c>
      <c r="O8" s="159">
        <v>16</v>
      </c>
      <c r="P8" s="160"/>
      <c r="Q8" s="160"/>
      <c r="R8" s="189"/>
    </row>
    <row r="9" spans="1:18" ht="14.25">
      <c r="A9" s="158" t="s">
        <v>316</v>
      </c>
      <c r="B9" s="161" t="s">
        <v>59</v>
      </c>
      <c r="C9" s="158" t="s">
        <v>289</v>
      </c>
      <c r="D9" s="158" t="s">
        <v>213</v>
      </c>
      <c r="E9" s="158" t="s">
        <v>278</v>
      </c>
      <c r="F9" s="158" t="s">
        <v>317</v>
      </c>
      <c r="G9" s="159">
        <v>1</v>
      </c>
      <c r="H9" s="159">
        <v>4424</v>
      </c>
      <c r="I9" s="159">
        <v>4490</v>
      </c>
      <c r="J9" s="159">
        <v>4574</v>
      </c>
      <c r="K9" s="159">
        <v>4457</v>
      </c>
      <c r="L9" s="159">
        <v>4307</v>
      </c>
      <c r="M9" s="159">
        <v>3722</v>
      </c>
      <c r="N9" s="159">
        <v>3668</v>
      </c>
      <c r="O9" s="159">
        <v>3638</v>
      </c>
      <c r="P9" s="160"/>
      <c r="Q9" s="160"/>
      <c r="R9" s="189"/>
    </row>
    <row r="10" spans="1:18" ht="14.25">
      <c r="A10" s="158" t="s">
        <v>316</v>
      </c>
      <c r="B10" s="161" t="s">
        <v>59</v>
      </c>
      <c r="C10" s="158" t="s">
        <v>291</v>
      </c>
      <c r="D10" s="158" t="s">
        <v>283</v>
      </c>
      <c r="E10" s="158" t="s">
        <v>278</v>
      </c>
      <c r="F10" s="158" t="s">
        <v>317</v>
      </c>
      <c r="G10" s="159">
        <v>1</v>
      </c>
      <c r="H10" s="159">
        <v>1596</v>
      </c>
      <c r="I10" s="159">
        <v>1628</v>
      </c>
      <c r="J10" s="159">
        <v>1695</v>
      </c>
      <c r="K10" s="159">
        <v>1691</v>
      </c>
      <c r="L10" s="159">
        <v>1649</v>
      </c>
      <c r="M10" s="159">
        <v>1567</v>
      </c>
      <c r="N10" s="159">
        <v>1550</v>
      </c>
      <c r="O10" s="159">
        <v>1572</v>
      </c>
      <c r="P10" s="160"/>
      <c r="Q10" s="160"/>
      <c r="R10" s="189"/>
    </row>
    <row r="11" spans="1:18" ht="14.25">
      <c r="A11" s="158" t="s">
        <v>316</v>
      </c>
      <c r="B11" s="161" t="s">
        <v>59</v>
      </c>
      <c r="C11" s="158" t="s">
        <v>291</v>
      </c>
      <c r="D11" s="158" t="s">
        <v>285</v>
      </c>
      <c r="E11" s="158" t="s">
        <v>278</v>
      </c>
      <c r="F11" s="158" t="s">
        <v>317</v>
      </c>
      <c r="G11" s="159">
        <v>1</v>
      </c>
      <c r="H11" s="159">
        <v>1765</v>
      </c>
      <c r="I11" s="159">
        <v>1799</v>
      </c>
      <c r="J11" s="159">
        <v>1873</v>
      </c>
      <c r="K11" s="159">
        <v>1849</v>
      </c>
      <c r="L11" s="159">
        <v>1771</v>
      </c>
      <c r="M11" s="159">
        <v>1656</v>
      </c>
      <c r="N11" s="159">
        <v>1604</v>
      </c>
      <c r="O11" s="159">
        <v>1584</v>
      </c>
      <c r="P11" s="160"/>
      <c r="Q11" s="160"/>
      <c r="R11" s="189"/>
    </row>
    <row r="12" spans="1:18" ht="14.25">
      <c r="A12" s="158" t="s">
        <v>316</v>
      </c>
      <c r="B12" s="161" t="s">
        <v>59</v>
      </c>
      <c r="C12" s="158" t="s">
        <v>291</v>
      </c>
      <c r="D12" s="158" t="s">
        <v>286</v>
      </c>
      <c r="E12" s="158" t="s">
        <v>278</v>
      </c>
      <c r="F12" s="158" t="s">
        <v>317</v>
      </c>
      <c r="G12" s="159">
        <v>1</v>
      </c>
      <c r="H12" s="159">
        <v>51</v>
      </c>
      <c r="I12" s="159">
        <v>17</v>
      </c>
      <c r="J12" s="159">
        <v>14</v>
      </c>
      <c r="K12" s="159">
        <v>8</v>
      </c>
      <c r="L12" s="159">
        <v>7</v>
      </c>
      <c r="M12" s="159">
        <v>8</v>
      </c>
      <c r="N12" s="159">
        <v>8</v>
      </c>
      <c r="O12" s="159">
        <v>10</v>
      </c>
      <c r="P12" s="160"/>
      <c r="Q12" s="160"/>
      <c r="R12" s="189"/>
    </row>
    <row r="13" spans="1:18" ht="14.25">
      <c r="A13" s="158" t="s">
        <v>316</v>
      </c>
      <c r="B13" s="161" t="s">
        <v>59</v>
      </c>
      <c r="C13" s="158" t="s">
        <v>291</v>
      </c>
      <c r="D13" s="158" t="s">
        <v>213</v>
      </c>
      <c r="E13" s="158" t="s">
        <v>278</v>
      </c>
      <c r="F13" s="158" t="s">
        <v>317</v>
      </c>
      <c r="G13" s="159">
        <v>1</v>
      </c>
      <c r="H13" s="159">
        <v>3412</v>
      </c>
      <c r="I13" s="159">
        <v>3444</v>
      </c>
      <c r="J13" s="159">
        <v>3581</v>
      </c>
      <c r="K13" s="159">
        <v>3548</v>
      </c>
      <c r="L13" s="159">
        <v>3427</v>
      </c>
      <c r="M13" s="159">
        <v>3231</v>
      </c>
      <c r="N13" s="159">
        <v>3162</v>
      </c>
      <c r="O13" s="159">
        <v>3166</v>
      </c>
      <c r="P13" s="160"/>
      <c r="Q13" s="160"/>
      <c r="R13" s="189"/>
    </row>
    <row r="14" spans="1:18" ht="14.25">
      <c r="A14" s="158" t="s">
        <v>316</v>
      </c>
      <c r="B14" s="161" t="s">
        <v>59</v>
      </c>
      <c r="C14" s="158" t="s">
        <v>293</v>
      </c>
      <c r="D14" s="158" t="s">
        <v>283</v>
      </c>
      <c r="E14" s="158" t="s">
        <v>278</v>
      </c>
      <c r="F14" s="158" t="s">
        <v>317</v>
      </c>
      <c r="G14" s="159">
        <v>1</v>
      </c>
      <c r="H14" s="159">
        <v>678</v>
      </c>
      <c r="I14" s="159">
        <v>718</v>
      </c>
      <c r="J14" s="159">
        <v>763</v>
      </c>
      <c r="K14" s="159">
        <v>772</v>
      </c>
      <c r="L14" s="159">
        <v>749</v>
      </c>
      <c r="M14" s="159">
        <v>720</v>
      </c>
      <c r="N14" s="159">
        <v>694</v>
      </c>
      <c r="O14" s="159">
        <v>675</v>
      </c>
      <c r="P14" s="160"/>
      <c r="Q14" s="160"/>
      <c r="R14" s="189"/>
    </row>
    <row r="15" spans="1:18" ht="14.25">
      <c r="A15" s="158" t="s">
        <v>316</v>
      </c>
      <c r="B15" s="161" t="s">
        <v>59</v>
      </c>
      <c r="C15" s="158" t="s">
        <v>293</v>
      </c>
      <c r="D15" s="158" t="s">
        <v>285</v>
      </c>
      <c r="E15" s="158" t="s">
        <v>278</v>
      </c>
      <c r="F15" s="158" t="s">
        <v>317</v>
      </c>
      <c r="G15" s="159">
        <v>1</v>
      </c>
      <c r="H15" s="159">
        <v>700</v>
      </c>
      <c r="I15" s="159">
        <v>745</v>
      </c>
      <c r="J15" s="159">
        <v>797</v>
      </c>
      <c r="K15" s="159">
        <v>804</v>
      </c>
      <c r="L15" s="159">
        <v>771</v>
      </c>
      <c r="M15" s="159">
        <v>737</v>
      </c>
      <c r="N15" s="159">
        <v>702</v>
      </c>
      <c r="O15" s="159">
        <v>669</v>
      </c>
      <c r="P15" s="160"/>
      <c r="Q15" s="160"/>
      <c r="R15" s="189"/>
    </row>
    <row r="16" spans="1:18" ht="14.25">
      <c r="A16" s="158" t="s">
        <v>316</v>
      </c>
      <c r="B16" s="161" t="s">
        <v>59</v>
      </c>
      <c r="C16" s="158" t="s">
        <v>293</v>
      </c>
      <c r="D16" s="158" t="s">
        <v>286</v>
      </c>
      <c r="E16" s="158" t="s">
        <v>278</v>
      </c>
      <c r="F16" s="158" t="s">
        <v>317</v>
      </c>
      <c r="G16" s="159">
        <v>1</v>
      </c>
      <c r="H16" s="159">
        <v>17</v>
      </c>
      <c r="I16" s="159">
        <v>5</v>
      </c>
      <c r="J16" s="159">
        <v>4</v>
      </c>
      <c r="K16" s="159">
        <v>2</v>
      </c>
      <c r="L16" s="159">
        <v>3</v>
      </c>
      <c r="M16" s="159">
        <v>2</v>
      </c>
      <c r="N16" s="159">
        <v>2</v>
      </c>
      <c r="O16" s="159">
        <v>3</v>
      </c>
      <c r="P16" s="160"/>
      <c r="Q16" s="160"/>
      <c r="R16" s="189"/>
    </row>
    <row r="17" spans="1:18" ht="14.25">
      <c r="A17" s="158" t="s">
        <v>316</v>
      </c>
      <c r="B17" s="161" t="s">
        <v>59</v>
      </c>
      <c r="C17" s="158" t="s">
        <v>293</v>
      </c>
      <c r="D17" s="158" t="s">
        <v>213</v>
      </c>
      <c r="E17" s="158" t="s">
        <v>278</v>
      </c>
      <c r="F17" s="158" t="s">
        <v>317</v>
      </c>
      <c r="G17" s="159">
        <v>1</v>
      </c>
      <c r="H17" s="159">
        <v>1395</v>
      </c>
      <c r="I17" s="159">
        <v>1467</v>
      </c>
      <c r="J17" s="159">
        <v>1564</v>
      </c>
      <c r="K17" s="159">
        <v>1579</v>
      </c>
      <c r="L17" s="159">
        <v>1522</v>
      </c>
      <c r="M17" s="159">
        <v>1459</v>
      </c>
      <c r="N17" s="159">
        <v>1397</v>
      </c>
      <c r="O17" s="159">
        <v>1346</v>
      </c>
      <c r="P17" s="160"/>
      <c r="Q17" s="160"/>
      <c r="R17" s="189"/>
    </row>
    <row r="18" spans="1:18" ht="14.25">
      <c r="A18" s="158" t="s">
        <v>316</v>
      </c>
      <c r="B18" s="161" t="s">
        <v>59</v>
      </c>
      <c r="C18" s="158" t="s">
        <v>295</v>
      </c>
      <c r="D18" s="158" t="s">
        <v>283</v>
      </c>
      <c r="E18" s="158" t="s">
        <v>278</v>
      </c>
      <c r="F18" s="158" t="s">
        <v>317</v>
      </c>
      <c r="G18" s="159">
        <v>1</v>
      </c>
      <c r="H18" s="159">
        <v>612</v>
      </c>
      <c r="I18" s="159">
        <v>623</v>
      </c>
      <c r="J18" s="159">
        <v>635</v>
      </c>
      <c r="K18" s="159">
        <v>627</v>
      </c>
      <c r="L18" s="159">
        <v>615</v>
      </c>
      <c r="M18" s="159">
        <v>616</v>
      </c>
      <c r="N18" s="159">
        <v>629</v>
      </c>
      <c r="O18" s="159">
        <v>637</v>
      </c>
      <c r="P18" s="160"/>
      <c r="Q18" s="160"/>
      <c r="R18" s="189"/>
    </row>
    <row r="19" spans="1:18" ht="14.25">
      <c r="A19" s="158" t="s">
        <v>316</v>
      </c>
      <c r="B19" s="161" t="s">
        <v>59</v>
      </c>
      <c r="C19" s="158" t="s">
        <v>295</v>
      </c>
      <c r="D19" s="158" t="s">
        <v>285</v>
      </c>
      <c r="E19" s="158" t="s">
        <v>278</v>
      </c>
      <c r="F19" s="158" t="s">
        <v>317</v>
      </c>
      <c r="G19" s="159">
        <v>1</v>
      </c>
      <c r="H19" s="159">
        <v>600</v>
      </c>
      <c r="I19" s="159">
        <v>617</v>
      </c>
      <c r="J19" s="159">
        <v>641</v>
      </c>
      <c r="K19" s="159">
        <v>638</v>
      </c>
      <c r="L19" s="159">
        <v>623</v>
      </c>
      <c r="M19" s="159">
        <v>626</v>
      </c>
      <c r="N19" s="159">
        <v>633</v>
      </c>
      <c r="O19" s="159">
        <v>624</v>
      </c>
      <c r="P19" s="160"/>
      <c r="Q19" s="160"/>
      <c r="R19" s="189"/>
    </row>
    <row r="20" spans="1:18" ht="14.25">
      <c r="A20" s="158" t="s">
        <v>316</v>
      </c>
      <c r="B20" s="161" t="s">
        <v>59</v>
      </c>
      <c r="C20" s="158" t="s">
        <v>295</v>
      </c>
      <c r="D20" s="158" t="s">
        <v>286</v>
      </c>
      <c r="E20" s="158" t="s">
        <v>278</v>
      </c>
      <c r="F20" s="158" t="s">
        <v>317</v>
      </c>
      <c r="G20" s="159">
        <v>1</v>
      </c>
      <c r="H20" s="159">
        <v>13</v>
      </c>
      <c r="I20" s="159">
        <v>3</v>
      </c>
      <c r="J20" s="159">
        <v>2</v>
      </c>
      <c r="K20" s="159">
        <v>1</v>
      </c>
      <c r="L20" s="159">
        <v>1</v>
      </c>
      <c r="M20" s="159">
        <v>1</v>
      </c>
      <c r="N20" s="159">
        <v>2</v>
      </c>
      <c r="O20" s="159">
        <v>2</v>
      </c>
      <c r="P20" s="160"/>
      <c r="Q20" s="160"/>
      <c r="R20" s="189"/>
    </row>
    <row r="21" spans="1:18" ht="14.25">
      <c r="A21" s="158" t="s">
        <v>316</v>
      </c>
      <c r="B21" s="161" t="s">
        <v>59</v>
      </c>
      <c r="C21" s="158" t="s">
        <v>295</v>
      </c>
      <c r="D21" s="158" t="s">
        <v>213</v>
      </c>
      <c r="E21" s="158" t="s">
        <v>278</v>
      </c>
      <c r="F21" s="158" t="s">
        <v>317</v>
      </c>
      <c r="G21" s="159">
        <v>1</v>
      </c>
      <c r="H21" s="159">
        <v>1226</v>
      </c>
      <c r="I21" s="159">
        <v>1243</v>
      </c>
      <c r="J21" s="159">
        <v>1278</v>
      </c>
      <c r="K21" s="159">
        <v>1267</v>
      </c>
      <c r="L21" s="159">
        <v>1239</v>
      </c>
      <c r="M21" s="159">
        <v>1243</v>
      </c>
      <c r="N21" s="159">
        <v>1263</v>
      </c>
      <c r="O21" s="159">
        <v>1264</v>
      </c>
      <c r="P21" s="160"/>
      <c r="Q21" s="160"/>
      <c r="R21" s="189"/>
    </row>
    <row r="22" spans="1:18" ht="14.25">
      <c r="A22" s="158" t="s">
        <v>316</v>
      </c>
      <c r="B22" s="161" t="s">
        <v>59</v>
      </c>
      <c r="C22" s="158" t="s">
        <v>297</v>
      </c>
      <c r="D22" s="158" t="s">
        <v>283</v>
      </c>
      <c r="E22" s="158" t="s">
        <v>278</v>
      </c>
      <c r="F22" s="158" t="s">
        <v>317</v>
      </c>
      <c r="G22" s="159">
        <v>1</v>
      </c>
      <c r="H22" s="159">
        <v>457</v>
      </c>
      <c r="I22" s="159">
        <v>486</v>
      </c>
      <c r="J22" s="159">
        <v>517</v>
      </c>
      <c r="K22" s="159">
        <v>534</v>
      </c>
      <c r="L22" s="159">
        <v>529</v>
      </c>
      <c r="M22" s="159">
        <v>530</v>
      </c>
      <c r="N22" s="159">
        <v>529</v>
      </c>
      <c r="O22" s="159">
        <v>519</v>
      </c>
      <c r="P22" s="160"/>
      <c r="Q22" s="160"/>
      <c r="R22" s="189"/>
    </row>
    <row r="23" spans="1:18" ht="14.25">
      <c r="A23" s="158" t="s">
        <v>316</v>
      </c>
      <c r="B23" s="161" t="s">
        <v>59</v>
      </c>
      <c r="C23" s="158" t="s">
        <v>297</v>
      </c>
      <c r="D23" s="158" t="s">
        <v>285</v>
      </c>
      <c r="E23" s="158" t="s">
        <v>278</v>
      </c>
      <c r="F23" s="158" t="s">
        <v>317</v>
      </c>
      <c r="G23" s="159">
        <v>1</v>
      </c>
      <c r="H23" s="159">
        <v>439</v>
      </c>
      <c r="I23" s="159">
        <v>467</v>
      </c>
      <c r="J23" s="159">
        <v>506</v>
      </c>
      <c r="K23" s="159">
        <v>528</v>
      </c>
      <c r="L23" s="159">
        <v>527</v>
      </c>
      <c r="M23" s="159">
        <v>540</v>
      </c>
      <c r="N23" s="159">
        <v>537</v>
      </c>
      <c r="O23" s="159">
        <v>512</v>
      </c>
      <c r="P23" s="160"/>
      <c r="Q23" s="160"/>
      <c r="R23" s="189"/>
    </row>
    <row r="24" spans="1:18" ht="14.25">
      <c r="A24" s="158" t="s">
        <v>316</v>
      </c>
      <c r="B24" s="161" t="s">
        <v>59</v>
      </c>
      <c r="C24" s="158" t="s">
        <v>297</v>
      </c>
      <c r="D24" s="158" t="s">
        <v>286</v>
      </c>
      <c r="E24" s="158" t="s">
        <v>278</v>
      </c>
      <c r="F24" s="158" t="s">
        <v>317</v>
      </c>
      <c r="G24" s="159">
        <v>1</v>
      </c>
      <c r="H24" s="159">
        <v>9</v>
      </c>
      <c r="I24" s="159">
        <v>2</v>
      </c>
      <c r="J24" s="159">
        <v>2</v>
      </c>
      <c r="K24" s="159">
        <v>1</v>
      </c>
      <c r="L24" s="159">
        <v>1</v>
      </c>
      <c r="M24" s="159">
        <v>1</v>
      </c>
      <c r="N24" s="159">
        <v>1</v>
      </c>
      <c r="O24" s="159">
        <v>1</v>
      </c>
      <c r="P24" s="160"/>
      <c r="Q24" s="160"/>
      <c r="R24" s="189"/>
    </row>
    <row r="25" spans="1:18" ht="14.25">
      <c r="A25" s="158" t="s">
        <v>316</v>
      </c>
      <c r="B25" s="161" t="s">
        <v>59</v>
      </c>
      <c r="C25" s="158" t="s">
        <v>297</v>
      </c>
      <c r="D25" s="158" t="s">
        <v>213</v>
      </c>
      <c r="E25" s="158" t="s">
        <v>278</v>
      </c>
      <c r="F25" s="158" t="s">
        <v>317</v>
      </c>
      <c r="G25" s="159">
        <v>1</v>
      </c>
      <c r="H25" s="159">
        <v>905</v>
      </c>
      <c r="I25" s="159">
        <v>956</v>
      </c>
      <c r="J25" s="159">
        <v>1024</v>
      </c>
      <c r="K25" s="159">
        <v>1063</v>
      </c>
      <c r="L25" s="159">
        <v>1057</v>
      </c>
      <c r="M25" s="159">
        <v>1071</v>
      </c>
      <c r="N25" s="159">
        <v>1067</v>
      </c>
      <c r="O25" s="159">
        <v>1033</v>
      </c>
      <c r="P25" s="160"/>
      <c r="Q25" s="160"/>
      <c r="R25" s="189"/>
    </row>
    <row r="26" spans="1:18" ht="14.25">
      <c r="A26" s="158" t="s">
        <v>316</v>
      </c>
      <c r="B26" s="161" t="s">
        <v>59</v>
      </c>
      <c r="C26" s="158" t="s">
        <v>299</v>
      </c>
      <c r="D26" s="158" t="s">
        <v>283</v>
      </c>
      <c r="E26" s="158" t="s">
        <v>278</v>
      </c>
      <c r="F26" s="158" t="s">
        <v>317</v>
      </c>
      <c r="G26" s="159">
        <v>1</v>
      </c>
      <c r="H26" s="159">
        <v>269</v>
      </c>
      <c r="I26" s="159">
        <v>289</v>
      </c>
      <c r="J26" s="159">
        <v>311</v>
      </c>
      <c r="K26" s="159">
        <v>334</v>
      </c>
      <c r="L26" s="159">
        <v>343</v>
      </c>
      <c r="M26" s="159">
        <v>362</v>
      </c>
      <c r="N26" s="159">
        <v>384</v>
      </c>
      <c r="O26" s="159">
        <v>392</v>
      </c>
      <c r="P26" s="160"/>
      <c r="Q26" s="160"/>
      <c r="R26" s="189"/>
    </row>
    <row r="27" spans="1:18" ht="14.25">
      <c r="A27" s="158" t="s">
        <v>316</v>
      </c>
      <c r="B27" s="161" t="s">
        <v>59</v>
      </c>
      <c r="C27" s="158" t="s">
        <v>299</v>
      </c>
      <c r="D27" s="158" t="s">
        <v>285</v>
      </c>
      <c r="E27" s="158" t="s">
        <v>278</v>
      </c>
      <c r="F27" s="158" t="s">
        <v>317</v>
      </c>
      <c r="G27" s="159">
        <v>1</v>
      </c>
      <c r="H27" s="159">
        <v>277</v>
      </c>
      <c r="I27" s="159">
        <v>296</v>
      </c>
      <c r="J27" s="159">
        <v>320</v>
      </c>
      <c r="K27" s="159">
        <v>339</v>
      </c>
      <c r="L27" s="159">
        <v>347</v>
      </c>
      <c r="M27" s="159">
        <v>374</v>
      </c>
      <c r="N27" s="159">
        <v>398</v>
      </c>
      <c r="O27" s="159">
        <v>394</v>
      </c>
      <c r="P27" s="160"/>
      <c r="Q27" s="160"/>
      <c r="R27" s="189"/>
    </row>
    <row r="28" spans="1:18" ht="14.25">
      <c r="A28" s="158" t="s">
        <v>316</v>
      </c>
      <c r="B28" s="161" t="s">
        <v>59</v>
      </c>
      <c r="C28" s="158" t="s">
        <v>299</v>
      </c>
      <c r="D28" s="158" t="s">
        <v>286</v>
      </c>
      <c r="E28" s="158" t="s">
        <v>278</v>
      </c>
      <c r="F28" s="158" t="s">
        <v>317</v>
      </c>
      <c r="G28" s="159">
        <v>1</v>
      </c>
      <c r="H28" s="159">
        <v>6</v>
      </c>
      <c r="I28" s="159">
        <v>1</v>
      </c>
      <c r="J28" s="159">
        <v>1</v>
      </c>
      <c r="K28" s="159">
        <v>1</v>
      </c>
      <c r="L28" s="159">
        <v>1</v>
      </c>
      <c r="M28" s="159">
        <v>1</v>
      </c>
      <c r="N28" s="159">
        <v>1</v>
      </c>
      <c r="O28" s="159">
        <v>1</v>
      </c>
      <c r="P28" s="160"/>
      <c r="Q28" s="160"/>
      <c r="R28" s="189"/>
    </row>
    <row r="29" spans="1:18" ht="14.25">
      <c r="A29" s="158" t="s">
        <v>316</v>
      </c>
      <c r="B29" s="161" t="s">
        <v>59</v>
      </c>
      <c r="C29" s="158" t="s">
        <v>299</v>
      </c>
      <c r="D29" s="158" t="s">
        <v>213</v>
      </c>
      <c r="E29" s="158" t="s">
        <v>278</v>
      </c>
      <c r="F29" s="158" t="s">
        <v>317</v>
      </c>
      <c r="G29" s="159">
        <v>1</v>
      </c>
      <c r="H29" s="159">
        <v>552</v>
      </c>
      <c r="I29" s="159">
        <v>586</v>
      </c>
      <c r="J29" s="159">
        <v>632</v>
      </c>
      <c r="K29" s="159">
        <v>674</v>
      </c>
      <c r="L29" s="159">
        <v>691</v>
      </c>
      <c r="M29" s="159">
        <v>737</v>
      </c>
      <c r="N29" s="159">
        <v>782</v>
      </c>
      <c r="O29" s="159">
        <v>786</v>
      </c>
      <c r="P29" s="160"/>
      <c r="Q29" s="160"/>
      <c r="R29" s="189"/>
    </row>
    <row r="30" spans="1:18" ht="14.25">
      <c r="A30" s="158" t="s">
        <v>316</v>
      </c>
      <c r="B30" s="161" t="s">
        <v>59</v>
      </c>
      <c r="C30" s="158" t="s">
        <v>301</v>
      </c>
      <c r="D30" s="158" t="s">
        <v>283</v>
      </c>
      <c r="E30" s="158" t="s">
        <v>278</v>
      </c>
      <c r="F30" s="158" t="s">
        <v>317</v>
      </c>
      <c r="G30" s="159">
        <v>1</v>
      </c>
      <c r="H30" s="159">
        <v>109</v>
      </c>
      <c r="I30" s="159">
        <v>122</v>
      </c>
      <c r="J30" s="159">
        <v>134</v>
      </c>
      <c r="K30" s="159">
        <v>149</v>
      </c>
      <c r="L30" s="159">
        <v>156</v>
      </c>
      <c r="M30" s="159">
        <v>176</v>
      </c>
      <c r="N30" s="159">
        <v>193</v>
      </c>
      <c r="O30" s="159">
        <v>202</v>
      </c>
      <c r="P30" s="160"/>
      <c r="Q30" s="160"/>
      <c r="R30" s="189"/>
    </row>
    <row r="31" spans="1:18" ht="14.25">
      <c r="A31" s="158" t="s">
        <v>316</v>
      </c>
      <c r="B31" s="161" t="s">
        <v>59</v>
      </c>
      <c r="C31" s="158" t="s">
        <v>301</v>
      </c>
      <c r="D31" s="158" t="s">
        <v>285</v>
      </c>
      <c r="E31" s="158" t="s">
        <v>278</v>
      </c>
      <c r="F31" s="158" t="s">
        <v>317</v>
      </c>
      <c r="G31" s="159">
        <v>1</v>
      </c>
      <c r="H31" s="159">
        <v>125</v>
      </c>
      <c r="I31" s="159">
        <v>136</v>
      </c>
      <c r="J31" s="159">
        <v>149</v>
      </c>
      <c r="K31" s="159">
        <v>162</v>
      </c>
      <c r="L31" s="159">
        <v>168</v>
      </c>
      <c r="M31" s="159">
        <v>191</v>
      </c>
      <c r="N31" s="159">
        <v>211</v>
      </c>
      <c r="O31" s="159">
        <v>211</v>
      </c>
      <c r="P31" s="160"/>
      <c r="Q31" s="160"/>
      <c r="R31" s="189"/>
    </row>
    <row r="32" spans="1:18" ht="14.25">
      <c r="A32" s="158" t="s">
        <v>316</v>
      </c>
      <c r="B32" s="161" t="s">
        <v>59</v>
      </c>
      <c r="C32" s="158" t="s">
        <v>301</v>
      </c>
      <c r="D32" s="158" t="s">
        <v>286</v>
      </c>
      <c r="E32" s="158" t="s">
        <v>278</v>
      </c>
      <c r="F32" s="158" t="s">
        <v>317</v>
      </c>
      <c r="G32" s="159">
        <v>1</v>
      </c>
      <c r="H32" s="159">
        <v>4</v>
      </c>
      <c r="I32" s="159">
        <v>1</v>
      </c>
      <c r="J32" s="159">
        <v>0</v>
      </c>
      <c r="K32" s="159">
        <v>0</v>
      </c>
      <c r="L32" s="159">
        <v>0</v>
      </c>
      <c r="M32" s="159">
        <v>0</v>
      </c>
      <c r="N32" s="159">
        <v>0</v>
      </c>
      <c r="O32" s="159">
        <v>1</v>
      </c>
      <c r="P32" s="160"/>
      <c r="Q32" s="160"/>
      <c r="R32" s="189"/>
    </row>
    <row r="33" spans="1:18" ht="14.25">
      <c r="A33" s="158" t="s">
        <v>316</v>
      </c>
      <c r="B33" s="161" t="s">
        <v>59</v>
      </c>
      <c r="C33" s="158" t="s">
        <v>301</v>
      </c>
      <c r="D33" s="158" t="s">
        <v>213</v>
      </c>
      <c r="E33" s="158" t="s">
        <v>278</v>
      </c>
      <c r="F33" s="158" t="s">
        <v>317</v>
      </c>
      <c r="G33" s="159">
        <v>1</v>
      </c>
      <c r="H33" s="159">
        <v>238</v>
      </c>
      <c r="I33" s="159">
        <v>259</v>
      </c>
      <c r="J33" s="159">
        <v>283</v>
      </c>
      <c r="K33" s="159">
        <v>311</v>
      </c>
      <c r="L33" s="159">
        <v>324</v>
      </c>
      <c r="M33" s="159">
        <v>367</v>
      </c>
      <c r="N33" s="159">
        <v>403</v>
      </c>
      <c r="O33" s="159">
        <v>414</v>
      </c>
      <c r="P33" s="160"/>
      <c r="Q33" s="160"/>
      <c r="R33" s="189"/>
    </row>
    <row r="34" spans="1:18" ht="14.25">
      <c r="A34" s="158" t="s">
        <v>316</v>
      </c>
      <c r="B34" s="161" t="s">
        <v>59</v>
      </c>
      <c r="C34" s="158" t="s">
        <v>303</v>
      </c>
      <c r="D34" s="158" t="s">
        <v>283</v>
      </c>
      <c r="E34" s="158" t="s">
        <v>278</v>
      </c>
      <c r="F34" s="158" t="s">
        <v>317</v>
      </c>
      <c r="G34" s="159">
        <v>1</v>
      </c>
      <c r="H34" s="159">
        <v>30</v>
      </c>
      <c r="I34" s="159">
        <v>36</v>
      </c>
      <c r="J34" s="159">
        <v>45</v>
      </c>
      <c r="K34" s="159">
        <v>53</v>
      </c>
      <c r="L34" s="159">
        <v>58</v>
      </c>
      <c r="M34" s="159">
        <v>71</v>
      </c>
      <c r="N34" s="159">
        <v>80</v>
      </c>
      <c r="O34" s="159">
        <v>84</v>
      </c>
      <c r="P34" s="160"/>
      <c r="Q34" s="160"/>
      <c r="R34" s="189"/>
    </row>
    <row r="35" spans="1:18" ht="14.25">
      <c r="A35" s="158" t="s">
        <v>316</v>
      </c>
      <c r="B35" s="161" t="s">
        <v>59</v>
      </c>
      <c r="C35" s="158" t="s">
        <v>303</v>
      </c>
      <c r="D35" s="158" t="s">
        <v>285</v>
      </c>
      <c r="E35" s="158" t="s">
        <v>278</v>
      </c>
      <c r="F35" s="158" t="s">
        <v>317</v>
      </c>
      <c r="G35" s="159">
        <v>1</v>
      </c>
      <c r="H35" s="159">
        <v>39</v>
      </c>
      <c r="I35" s="159">
        <v>46</v>
      </c>
      <c r="J35" s="159">
        <v>56</v>
      </c>
      <c r="K35" s="159">
        <v>64</v>
      </c>
      <c r="L35" s="159">
        <v>68</v>
      </c>
      <c r="M35" s="159">
        <v>84</v>
      </c>
      <c r="N35" s="159">
        <v>93</v>
      </c>
      <c r="O35" s="159">
        <v>92</v>
      </c>
      <c r="P35" s="160"/>
      <c r="Q35" s="160"/>
      <c r="R35" s="189"/>
    </row>
    <row r="36" spans="1:18" ht="14.25">
      <c r="A36" s="158" t="s">
        <v>316</v>
      </c>
      <c r="B36" s="161" t="s">
        <v>59</v>
      </c>
      <c r="C36" s="158" t="s">
        <v>303</v>
      </c>
      <c r="D36" s="158" t="s">
        <v>286</v>
      </c>
      <c r="E36" s="158" t="s">
        <v>278</v>
      </c>
      <c r="F36" s="158" t="s">
        <v>317</v>
      </c>
      <c r="G36" s="159">
        <v>1</v>
      </c>
      <c r="H36" s="159">
        <v>1</v>
      </c>
      <c r="I36" s="159">
        <v>0</v>
      </c>
      <c r="J36" s="159">
        <v>0</v>
      </c>
      <c r="K36" s="159">
        <v>0</v>
      </c>
      <c r="L36" s="159">
        <v>0</v>
      </c>
      <c r="M36" s="159">
        <v>0</v>
      </c>
      <c r="N36" s="159">
        <v>0</v>
      </c>
      <c r="O36" s="159">
        <v>0</v>
      </c>
      <c r="P36" s="160"/>
      <c r="Q36" s="160"/>
      <c r="R36" s="189"/>
    </row>
    <row r="37" spans="1:18" ht="14.25">
      <c r="A37" s="158" t="s">
        <v>316</v>
      </c>
      <c r="B37" s="161" t="s">
        <v>59</v>
      </c>
      <c r="C37" s="158" t="s">
        <v>303</v>
      </c>
      <c r="D37" s="158" t="s">
        <v>213</v>
      </c>
      <c r="E37" s="158" t="s">
        <v>278</v>
      </c>
      <c r="F37" s="158" t="s">
        <v>317</v>
      </c>
      <c r="G37" s="159">
        <v>1</v>
      </c>
      <c r="H37" s="159">
        <v>70</v>
      </c>
      <c r="I37" s="159">
        <v>82</v>
      </c>
      <c r="J37" s="159">
        <v>101</v>
      </c>
      <c r="K37" s="159">
        <v>117</v>
      </c>
      <c r="L37" s="159">
        <v>127</v>
      </c>
      <c r="M37" s="159">
        <v>155</v>
      </c>
      <c r="N37" s="159">
        <v>174</v>
      </c>
      <c r="O37" s="159">
        <v>176</v>
      </c>
      <c r="P37" s="160"/>
      <c r="Q37" s="160"/>
      <c r="R37" s="189"/>
    </row>
    <row r="38" spans="1:18" ht="14.25">
      <c r="A38" s="158" t="s">
        <v>316</v>
      </c>
      <c r="B38" s="161" t="s">
        <v>59</v>
      </c>
      <c r="C38" s="158" t="s">
        <v>305</v>
      </c>
      <c r="D38" s="158" t="s">
        <v>283</v>
      </c>
      <c r="E38" s="158" t="s">
        <v>278</v>
      </c>
      <c r="F38" s="158" t="s">
        <v>317</v>
      </c>
      <c r="G38" s="159">
        <v>1</v>
      </c>
      <c r="H38" s="159">
        <v>7</v>
      </c>
      <c r="I38" s="159">
        <v>9</v>
      </c>
      <c r="J38" s="159">
        <v>12</v>
      </c>
      <c r="K38" s="159">
        <v>15</v>
      </c>
      <c r="L38" s="159">
        <v>18</v>
      </c>
      <c r="M38" s="159">
        <v>25</v>
      </c>
      <c r="N38" s="159">
        <v>31</v>
      </c>
      <c r="O38" s="159">
        <v>35</v>
      </c>
      <c r="P38" s="160"/>
      <c r="Q38" s="160"/>
      <c r="R38" s="189"/>
    </row>
    <row r="39" spans="1:18" ht="14.25">
      <c r="A39" s="158" t="s">
        <v>316</v>
      </c>
      <c r="B39" s="161" t="s">
        <v>59</v>
      </c>
      <c r="C39" s="158" t="s">
        <v>305</v>
      </c>
      <c r="D39" s="158" t="s">
        <v>285</v>
      </c>
      <c r="E39" s="158" t="s">
        <v>278</v>
      </c>
      <c r="F39" s="158" t="s">
        <v>317</v>
      </c>
      <c r="G39" s="159">
        <v>1</v>
      </c>
      <c r="H39" s="159">
        <v>12</v>
      </c>
      <c r="I39" s="159">
        <v>14</v>
      </c>
      <c r="J39" s="159">
        <v>19</v>
      </c>
      <c r="K39" s="159">
        <v>22</v>
      </c>
      <c r="L39" s="159">
        <v>25</v>
      </c>
      <c r="M39" s="159">
        <v>35</v>
      </c>
      <c r="N39" s="159">
        <v>42</v>
      </c>
      <c r="O39" s="159">
        <v>44</v>
      </c>
      <c r="P39" s="160"/>
      <c r="Q39" s="160"/>
      <c r="R39" s="189"/>
    </row>
    <row r="40" spans="1:18" ht="14.25">
      <c r="A40" s="158" t="s">
        <v>316</v>
      </c>
      <c r="B40" s="161" t="s">
        <v>59</v>
      </c>
      <c r="C40" s="158" t="s">
        <v>305</v>
      </c>
      <c r="D40" s="158" t="s">
        <v>286</v>
      </c>
      <c r="E40" s="158" t="s">
        <v>278</v>
      </c>
      <c r="F40" s="158" t="s">
        <v>317</v>
      </c>
      <c r="G40" s="159">
        <v>1</v>
      </c>
      <c r="H40" s="159">
        <v>0</v>
      </c>
      <c r="I40" s="159">
        <v>0</v>
      </c>
      <c r="J40" s="159">
        <v>0</v>
      </c>
      <c r="K40" s="159">
        <v>0</v>
      </c>
      <c r="L40" s="159">
        <v>0</v>
      </c>
      <c r="M40" s="159">
        <v>0</v>
      </c>
      <c r="N40" s="159">
        <v>0</v>
      </c>
      <c r="O40" s="159">
        <v>0</v>
      </c>
      <c r="P40" s="160"/>
      <c r="Q40" s="160"/>
      <c r="R40" s="189"/>
    </row>
    <row r="41" spans="1:18" ht="14.25">
      <c r="A41" s="158" t="s">
        <v>316</v>
      </c>
      <c r="B41" s="161" t="s">
        <v>59</v>
      </c>
      <c r="C41" s="158" t="s">
        <v>305</v>
      </c>
      <c r="D41" s="158" t="s">
        <v>213</v>
      </c>
      <c r="E41" s="158" t="s">
        <v>278</v>
      </c>
      <c r="F41" s="158" t="s">
        <v>317</v>
      </c>
      <c r="G41" s="159">
        <v>1</v>
      </c>
      <c r="H41" s="159">
        <v>19</v>
      </c>
      <c r="I41" s="159">
        <v>24</v>
      </c>
      <c r="J41" s="159">
        <v>30</v>
      </c>
      <c r="K41" s="159">
        <v>36</v>
      </c>
      <c r="L41" s="159">
        <v>43</v>
      </c>
      <c r="M41" s="159">
        <v>59</v>
      </c>
      <c r="N41" s="159">
        <v>72</v>
      </c>
      <c r="O41" s="159">
        <v>79</v>
      </c>
      <c r="P41" s="160"/>
      <c r="Q41" s="160"/>
      <c r="R41" s="189"/>
    </row>
    <row r="42" spans="1:18" ht="14.25">
      <c r="A42" s="158" t="s">
        <v>316</v>
      </c>
      <c r="B42" s="161" t="s">
        <v>59</v>
      </c>
      <c r="C42" s="158" t="s">
        <v>307</v>
      </c>
      <c r="D42" s="158" t="s">
        <v>283</v>
      </c>
      <c r="E42" s="158" t="s">
        <v>278</v>
      </c>
      <c r="F42" s="158" t="s">
        <v>317</v>
      </c>
      <c r="G42" s="159">
        <v>1</v>
      </c>
      <c r="H42" s="159">
        <v>0</v>
      </c>
      <c r="I42" s="159">
        <v>0</v>
      </c>
      <c r="J42" s="159">
        <v>0</v>
      </c>
      <c r="K42" s="159">
        <v>1</v>
      </c>
      <c r="L42" s="159">
        <v>1</v>
      </c>
      <c r="M42" s="159">
        <v>1</v>
      </c>
      <c r="N42" s="159">
        <v>1</v>
      </c>
      <c r="O42" s="159">
        <v>1</v>
      </c>
      <c r="P42" s="160"/>
      <c r="Q42" s="160"/>
      <c r="R42" s="189"/>
    </row>
    <row r="43" spans="1:18" ht="14.25">
      <c r="A43" s="158" t="s">
        <v>316</v>
      </c>
      <c r="B43" s="161" t="s">
        <v>59</v>
      </c>
      <c r="C43" s="158" t="s">
        <v>307</v>
      </c>
      <c r="D43" s="158" t="s">
        <v>285</v>
      </c>
      <c r="E43" s="158" t="s">
        <v>278</v>
      </c>
      <c r="F43" s="158" t="s">
        <v>317</v>
      </c>
      <c r="G43" s="159">
        <v>1</v>
      </c>
      <c r="H43" s="159">
        <v>1</v>
      </c>
      <c r="I43" s="159">
        <v>1</v>
      </c>
      <c r="J43" s="159">
        <v>1</v>
      </c>
      <c r="K43" s="159">
        <v>1</v>
      </c>
      <c r="L43" s="159">
        <v>1</v>
      </c>
      <c r="M43" s="159">
        <v>2</v>
      </c>
      <c r="N43" s="159">
        <v>2</v>
      </c>
      <c r="O43" s="159">
        <v>2</v>
      </c>
      <c r="P43" s="160"/>
      <c r="Q43" s="160"/>
      <c r="R43" s="189"/>
    </row>
    <row r="44" spans="1:18" ht="14.25">
      <c r="A44" s="158" t="s">
        <v>316</v>
      </c>
      <c r="B44" s="161" t="s">
        <v>59</v>
      </c>
      <c r="C44" s="158" t="s">
        <v>307</v>
      </c>
      <c r="D44" s="158" t="s">
        <v>286</v>
      </c>
      <c r="E44" s="158" t="s">
        <v>278</v>
      </c>
      <c r="F44" s="158" t="s">
        <v>317</v>
      </c>
      <c r="G44" s="159">
        <v>1</v>
      </c>
      <c r="H44" s="159">
        <v>0</v>
      </c>
      <c r="I44" s="159">
        <v>0</v>
      </c>
      <c r="J44" s="159">
        <v>0</v>
      </c>
      <c r="K44" s="159">
        <v>0</v>
      </c>
      <c r="L44" s="159">
        <v>0</v>
      </c>
      <c r="M44" s="159">
        <v>0</v>
      </c>
      <c r="N44" s="159">
        <v>0</v>
      </c>
      <c r="O44" s="159">
        <v>0</v>
      </c>
      <c r="P44" s="160"/>
      <c r="Q44" s="160"/>
      <c r="R44" s="189"/>
    </row>
    <row r="45" spans="1:18" ht="14.25">
      <c r="A45" s="158" t="s">
        <v>316</v>
      </c>
      <c r="B45" s="161" t="s">
        <v>59</v>
      </c>
      <c r="C45" s="158" t="s">
        <v>307</v>
      </c>
      <c r="D45" s="158" t="s">
        <v>213</v>
      </c>
      <c r="E45" s="158" t="s">
        <v>278</v>
      </c>
      <c r="F45" s="158" t="s">
        <v>317</v>
      </c>
      <c r="G45" s="159">
        <v>1</v>
      </c>
      <c r="H45" s="159">
        <v>1</v>
      </c>
      <c r="I45" s="159">
        <v>1</v>
      </c>
      <c r="J45" s="159">
        <v>1</v>
      </c>
      <c r="K45" s="159">
        <v>2</v>
      </c>
      <c r="L45" s="159">
        <v>2</v>
      </c>
      <c r="M45" s="159">
        <v>3</v>
      </c>
      <c r="N45" s="159">
        <v>3</v>
      </c>
      <c r="O45" s="159">
        <v>4</v>
      </c>
      <c r="P45" s="160"/>
      <c r="Q45" s="160"/>
      <c r="R45" s="189"/>
    </row>
    <row r="46" spans="1:18" ht="14.25">
      <c r="A46" s="158" t="s">
        <v>316</v>
      </c>
      <c r="B46" s="161" t="s">
        <v>59</v>
      </c>
      <c r="C46" s="158" t="s">
        <v>309</v>
      </c>
      <c r="D46" s="158" t="s">
        <v>283</v>
      </c>
      <c r="E46" s="158" t="s">
        <v>278</v>
      </c>
      <c r="F46" s="158" t="s">
        <v>317</v>
      </c>
      <c r="G46" s="159">
        <v>1</v>
      </c>
      <c r="H46" s="159">
        <v>2</v>
      </c>
      <c r="I46" s="159">
        <v>1</v>
      </c>
      <c r="J46" s="159">
        <v>1</v>
      </c>
      <c r="K46" s="159">
        <v>1</v>
      </c>
      <c r="L46" s="159">
        <v>0</v>
      </c>
      <c r="M46" s="159">
        <v>0</v>
      </c>
      <c r="N46" s="159">
        <v>0</v>
      </c>
      <c r="O46" s="159">
        <v>0</v>
      </c>
      <c r="P46" s="160"/>
      <c r="Q46" s="160"/>
      <c r="R46" s="189"/>
    </row>
    <row r="47" spans="1:18" ht="14.25">
      <c r="A47" s="158" t="s">
        <v>316</v>
      </c>
      <c r="B47" s="161" t="s">
        <v>59</v>
      </c>
      <c r="C47" s="158" t="s">
        <v>309</v>
      </c>
      <c r="D47" s="158" t="s">
        <v>285</v>
      </c>
      <c r="E47" s="158" t="s">
        <v>278</v>
      </c>
      <c r="F47" s="158" t="s">
        <v>317</v>
      </c>
      <c r="G47" s="159">
        <v>1</v>
      </c>
      <c r="H47" s="159">
        <v>4</v>
      </c>
      <c r="I47" s="159">
        <v>2</v>
      </c>
      <c r="J47" s="159">
        <v>2</v>
      </c>
      <c r="K47" s="159">
        <v>1</v>
      </c>
      <c r="L47" s="159">
        <v>1</v>
      </c>
      <c r="M47" s="159">
        <v>1</v>
      </c>
      <c r="N47" s="159">
        <v>0</v>
      </c>
      <c r="O47" s="159">
        <v>1</v>
      </c>
      <c r="P47" s="160"/>
      <c r="Q47" s="160"/>
      <c r="R47" s="189"/>
    </row>
    <row r="48" spans="1:18" ht="14.25">
      <c r="A48" s="158" t="s">
        <v>316</v>
      </c>
      <c r="B48" s="161" t="s">
        <v>59</v>
      </c>
      <c r="C48" s="158" t="s">
        <v>309</v>
      </c>
      <c r="D48" s="158" t="s">
        <v>286</v>
      </c>
      <c r="E48" s="158" t="s">
        <v>278</v>
      </c>
      <c r="F48" s="158" t="s">
        <v>317</v>
      </c>
      <c r="G48" s="159">
        <v>1</v>
      </c>
      <c r="H48" s="159">
        <v>0</v>
      </c>
      <c r="I48" s="159">
        <v>1</v>
      </c>
      <c r="J48" s="159">
        <v>0</v>
      </c>
      <c r="K48" s="159">
        <v>0</v>
      </c>
      <c r="L48" s="159">
        <v>0</v>
      </c>
      <c r="M48" s="159">
        <v>0</v>
      </c>
      <c r="N48" s="159">
        <v>0</v>
      </c>
      <c r="O48" s="159">
        <v>0</v>
      </c>
      <c r="P48" s="160"/>
      <c r="Q48" s="160"/>
      <c r="R48" s="189"/>
    </row>
    <row r="49" spans="1:18" ht="14.25">
      <c r="A49" s="158" t="s">
        <v>316</v>
      </c>
      <c r="B49" s="161" t="s">
        <v>59</v>
      </c>
      <c r="C49" s="158" t="s">
        <v>309</v>
      </c>
      <c r="D49" s="158" t="s">
        <v>213</v>
      </c>
      <c r="E49" s="158" t="s">
        <v>278</v>
      </c>
      <c r="F49" s="158" t="s">
        <v>317</v>
      </c>
      <c r="G49" s="159">
        <v>1</v>
      </c>
      <c r="H49" s="159">
        <v>6</v>
      </c>
      <c r="I49" s="159">
        <v>4</v>
      </c>
      <c r="J49" s="159">
        <v>3</v>
      </c>
      <c r="K49" s="159">
        <v>2</v>
      </c>
      <c r="L49" s="159">
        <v>1</v>
      </c>
      <c r="M49" s="159">
        <v>1</v>
      </c>
      <c r="N49" s="159">
        <v>1</v>
      </c>
      <c r="O49" s="159">
        <v>1</v>
      </c>
      <c r="P49" s="160"/>
      <c r="Q49" s="160"/>
      <c r="R49" s="189"/>
    </row>
    <row r="50" spans="1:18" ht="14.25">
      <c r="A50" s="158" t="s">
        <v>316</v>
      </c>
      <c r="B50" s="161" t="s">
        <v>59</v>
      </c>
      <c r="C50" s="158" t="s">
        <v>213</v>
      </c>
      <c r="D50" s="158" t="s">
        <v>283</v>
      </c>
      <c r="E50" s="158" t="s">
        <v>278</v>
      </c>
      <c r="F50" s="158" t="s">
        <v>317</v>
      </c>
      <c r="G50" s="159">
        <v>1</v>
      </c>
      <c r="H50" s="159">
        <v>6893</v>
      </c>
      <c r="I50" s="159">
        <v>7144</v>
      </c>
      <c r="J50" s="159">
        <v>7416</v>
      </c>
      <c r="K50" s="159">
        <v>7443</v>
      </c>
      <c r="L50" s="159">
        <v>7329</v>
      </c>
      <c r="M50" s="159">
        <v>7044</v>
      </c>
      <c r="N50" s="159">
        <v>6938</v>
      </c>
      <c r="O50" s="159">
        <v>6977</v>
      </c>
      <c r="P50" s="160"/>
      <c r="Q50" s="160"/>
      <c r="R50" s="189"/>
    </row>
    <row r="51" spans="1:18" ht="14.25">
      <c r="A51" s="158" t="s">
        <v>316</v>
      </c>
      <c r="B51" s="161" t="s">
        <v>59</v>
      </c>
      <c r="C51" s="158" t="s">
        <v>213</v>
      </c>
      <c r="D51" s="158" t="s">
        <v>285</v>
      </c>
      <c r="E51" s="158" t="s">
        <v>278</v>
      </c>
      <c r="F51" s="158" t="s">
        <v>317</v>
      </c>
      <c r="G51" s="159">
        <v>1</v>
      </c>
      <c r="H51" s="159">
        <v>7399</v>
      </c>
      <c r="I51" s="159">
        <v>7704</v>
      </c>
      <c r="J51" s="159">
        <v>8010</v>
      </c>
      <c r="K51" s="159">
        <v>8033</v>
      </c>
      <c r="L51" s="159">
        <v>7830</v>
      </c>
      <c r="M51" s="159">
        <v>7477</v>
      </c>
      <c r="N51" s="159">
        <v>7257</v>
      </c>
      <c r="O51" s="159">
        <v>7213</v>
      </c>
      <c r="P51" s="160"/>
      <c r="Q51" s="160"/>
      <c r="R51" s="189"/>
    </row>
    <row r="52" spans="1:18" ht="14.25">
      <c r="A52" s="158" t="s">
        <v>316</v>
      </c>
      <c r="B52" s="161" t="s">
        <v>59</v>
      </c>
      <c r="C52" s="158" t="s">
        <v>213</v>
      </c>
      <c r="D52" s="158" t="s">
        <v>286</v>
      </c>
      <c r="E52" s="158" t="s">
        <v>278</v>
      </c>
      <c r="F52" s="158" t="s">
        <v>317</v>
      </c>
      <c r="G52" s="159">
        <v>1</v>
      </c>
      <c r="H52" s="159">
        <v>311</v>
      </c>
      <c r="I52" s="159">
        <v>106</v>
      </c>
      <c r="J52" s="159">
        <v>78</v>
      </c>
      <c r="K52" s="159">
        <v>44</v>
      </c>
      <c r="L52" s="159">
        <v>34</v>
      </c>
      <c r="M52" s="159">
        <v>34</v>
      </c>
      <c r="N52" s="159">
        <v>34</v>
      </c>
      <c r="O52" s="159">
        <v>43</v>
      </c>
      <c r="P52" s="160"/>
      <c r="Q52" s="160"/>
      <c r="R52" s="189"/>
    </row>
    <row r="53" spans="1:18" ht="14.25">
      <c r="A53" s="158" t="s">
        <v>316</v>
      </c>
      <c r="B53" s="161" t="s">
        <v>59</v>
      </c>
      <c r="C53" s="158" t="s">
        <v>213</v>
      </c>
      <c r="D53" s="158" t="s">
        <v>213</v>
      </c>
      <c r="E53" s="158" t="s">
        <v>278</v>
      </c>
      <c r="F53" s="158" t="s">
        <v>317</v>
      </c>
      <c r="G53" s="159">
        <v>1</v>
      </c>
      <c r="H53" s="159">
        <v>14602</v>
      </c>
      <c r="I53" s="159">
        <v>14954</v>
      </c>
      <c r="J53" s="159">
        <v>15503</v>
      </c>
      <c r="K53" s="159">
        <v>15520</v>
      </c>
      <c r="L53" s="159">
        <v>15193</v>
      </c>
      <c r="M53" s="159">
        <v>14555</v>
      </c>
      <c r="N53" s="159">
        <v>14229</v>
      </c>
      <c r="O53" s="159">
        <v>14233</v>
      </c>
      <c r="P53" s="160"/>
      <c r="Q53" s="160"/>
      <c r="R53" s="189"/>
    </row>
    <row r="54" spans="1:18" ht="14.25">
      <c r="A54" s="158" t="s">
        <v>316</v>
      </c>
      <c r="B54" s="161" t="s">
        <v>59</v>
      </c>
      <c r="C54" s="158" t="s">
        <v>284</v>
      </c>
      <c r="D54" s="158" t="s">
        <v>283</v>
      </c>
      <c r="E54" s="158" t="s">
        <v>103</v>
      </c>
      <c r="F54" s="158" t="s">
        <v>318</v>
      </c>
      <c r="G54" s="159">
        <v>2</v>
      </c>
      <c r="H54" s="159">
        <v>4124</v>
      </c>
      <c r="I54" s="159">
        <v>4295</v>
      </c>
      <c r="J54" s="159">
        <v>4737</v>
      </c>
      <c r="K54" s="159">
        <v>5061</v>
      </c>
      <c r="L54" s="159">
        <v>5313</v>
      </c>
      <c r="M54" s="159">
        <v>8121</v>
      </c>
      <c r="N54" s="159">
        <v>5357</v>
      </c>
      <c r="O54" s="159">
        <v>5513</v>
      </c>
      <c r="P54" s="160"/>
      <c r="Q54" s="160"/>
      <c r="R54" s="189"/>
    </row>
    <row r="55" spans="1:18" ht="14.25">
      <c r="A55" s="158" t="s">
        <v>316</v>
      </c>
      <c r="B55" s="161" t="s">
        <v>59</v>
      </c>
      <c r="C55" s="158" t="s">
        <v>284</v>
      </c>
      <c r="D55" s="158" t="s">
        <v>285</v>
      </c>
      <c r="E55" s="158" t="s">
        <v>103</v>
      </c>
      <c r="F55" s="158" t="s">
        <v>318</v>
      </c>
      <c r="G55" s="159">
        <v>2</v>
      </c>
      <c r="H55" s="159">
        <v>4817</v>
      </c>
      <c r="I55" s="159">
        <v>4950</v>
      </c>
      <c r="J55" s="159">
        <v>5451</v>
      </c>
      <c r="K55" s="159">
        <v>5874</v>
      </c>
      <c r="L55" s="159">
        <v>6140</v>
      </c>
      <c r="M55" s="159">
        <v>6046</v>
      </c>
      <c r="N55" s="159">
        <v>5948</v>
      </c>
      <c r="O55" s="159">
        <v>6290</v>
      </c>
      <c r="P55" s="160"/>
      <c r="Q55" s="160"/>
      <c r="R55" s="189"/>
    </row>
    <row r="56" spans="1:18" ht="14.25">
      <c r="A56" s="158" t="s">
        <v>316</v>
      </c>
      <c r="B56" s="161" t="s">
        <v>59</v>
      </c>
      <c r="C56" s="158" t="s">
        <v>284</v>
      </c>
      <c r="D56" s="158" t="s">
        <v>286</v>
      </c>
      <c r="E56" s="158" t="s">
        <v>103</v>
      </c>
      <c r="F56" s="158" t="s">
        <v>318</v>
      </c>
      <c r="G56" s="159">
        <v>2</v>
      </c>
      <c r="H56" s="159">
        <v>155</v>
      </c>
      <c r="I56" s="159">
        <v>63</v>
      </c>
      <c r="J56" s="159">
        <v>57</v>
      </c>
      <c r="K56" s="159">
        <v>46</v>
      </c>
      <c r="L56" s="159">
        <v>43</v>
      </c>
      <c r="M56" s="159">
        <v>34</v>
      </c>
      <c r="N56" s="159">
        <v>26</v>
      </c>
      <c r="O56" s="159">
        <v>23</v>
      </c>
      <c r="P56" s="160"/>
      <c r="Q56" s="160"/>
      <c r="R56" s="189"/>
    </row>
    <row r="57" spans="1:18" ht="14.25">
      <c r="A57" s="158" t="s">
        <v>316</v>
      </c>
      <c r="B57" s="161" t="s">
        <v>59</v>
      </c>
      <c r="C57" s="158" t="s">
        <v>284</v>
      </c>
      <c r="D57" s="158" t="s">
        <v>213</v>
      </c>
      <c r="E57" s="158" t="s">
        <v>103</v>
      </c>
      <c r="F57" s="158" t="s">
        <v>318</v>
      </c>
      <c r="G57" s="159">
        <v>2</v>
      </c>
      <c r="H57" s="159">
        <v>9096</v>
      </c>
      <c r="I57" s="159">
        <v>9309</v>
      </c>
      <c r="J57" s="159">
        <v>10245</v>
      </c>
      <c r="K57" s="159">
        <v>10981</v>
      </c>
      <c r="L57" s="159">
        <v>11497</v>
      </c>
      <c r="M57" s="159">
        <v>14202</v>
      </c>
      <c r="N57" s="159">
        <v>11331</v>
      </c>
      <c r="O57" s="159">
        <v>11826</v>
      </c>
      <c r="P57" s="160"/>
      <c r="Q57" s="160"/>
      <c r="R57" s="189"/>
    </row>
    <row r="58" spans="1:18" ht="14.25">
      <c r="A58" s="158" t="s">
        <v>316</v>
      </c>
      <c r="B58" s="161" t="s">
        <v>59</v>
      </c>
      <c r="C58" s="158" t="s">
        <v>289</v>
      </c>
      <c r="D58" s="158" t="s">
        <v>283</v>
      </c>
      <c r="E58" s="158" t="s">
        <v>103</v>
      </c>
      <c r="F58" s="158" t="s">
        <v>318</v>
      </c>
      <c r="G58" s="159">
        <v>2</v>
      </c>
      <c r="H58" s="159">
        <v>30961</v>
      </c>
      <c r="I58" s="159">
        <v>33637</v>
      </c>
      <c r="J58" s="159">
        <v>39677</v>
      </c>
      <c r="K58" s="159">
        <v>42638</v>
      </c>
      <c r="L58" s="159">
        <v>44850</v>
      </c>
      <c r="M58" s="159">
        <v>37146</v>
      </c>
      <c r="N58" s="159">
        <v>45435</v>
      </c>
      <c r="O58" s="159">
        <v>43885</v>
      </c>
      <c r="P58" s="160"/>
      <c r="Q58" s="160"/>
      <c r="R58" s="189"/>
    </row>
    <row r="59" spans="1:18" ht="14.25">
      <c r="A59" s="158" t="s">
        <v>316</v>
      </c>
      <c r="B59" s="161" t="s">
        <v>59</v>
      </c>
      <c r="C59" s="158" t="s">
        <v>289</v>
      </c>
      <c r="D59" s="158" t="s">
        <v>285</v>
      </c>
      <c r="E59" s="158" t="s">
        <v>103</v>
      </c>
      <c r="F59" s="158" t="s">
        <v>318</v>
      </c>
      <c r="G59" s="159">
        <v>2</v>
      </c>
      <c r="H59" s="159">
        <v>35657</v>
      </c>
      <c r="I59" s="159">
        <v>38875</v>
      </c>
      <c r="J59" s="159">
        <v>45703</v>
      </c>
      <c r="K59" s="159">
        <v>48798</v>
      </c>
      <c r="L59" s="159">
        <v>50825</v>
      </c>
      <c r="M59" s="159">
        <v>43771</v>
      </c>
      <c r="N59" s="159">
        <v>49852</v>
      </c>
      <c r="O59" s="159">
        <v>46497</v>
      </c>
      <c r="P59" s="160"/>
      <c r="Q59" s="160"/>
      <c r="R59" s="189"/>
    </row>
    <row r="60" spans="1:18" ht="14.25">
      <c r="A60" s="158" t="s">
        <v>316</v>
      </c>
      <c r="B60" s="161" t="s">
        <v>59</v>
      </c>
      <c r="C60" s="158" t="s">
        <v>289</v>
      </c>
      <c r="D60" s="158" t="s">
        <v>286</v>
      </c>
      <c r="E60" s="158" t="s">
        <v>103</v>
      </c>
      <c r="F60" s="158" t="s">
        <v>318</v>
      </c>
      <c r="G60" s="159">
        <v>2</v>
      </c>
      <c r="H60" s="159">
        <v>569</v>
      </c>
      <c r="I60" s="159">
        <v>274</v>
      </c>
      <c r="J60" s="159">
        <v>246</v>
      </c>
      <c r="K60" s="159">
        <v>199</v>
      </c>
      <c r="L60" s="159">
        <v>203</v>
      </c>
      <c r="M60" s="159">
        <v>160</v>
      </c>
      <c r="N60" s="159">
        <v>182</v>
      </c>
      <c r="O60" s="159">
        <v>199</v>
      </c>
      <c r="P60" s="160"/>
      <c r="Q60" s="160"/>
      <c r="R60" s="189"/>
    </row>
    <row r="61" spans="1:18" ht="14.25">
      <c r="A61" s="158" t="s">
        <v>316</v>
      </c>
      <c r="B61" s="161" t="s">
        <v>59</v>
      </c>
      <c r="C61" s="158" t="s">
        <v>289</v>
      </c>
      <c r="D61" s="158" t="s">
        <v>213</v>
      </c>
      <c r="E61" s="158" t="s">
        <v>103</v>
      </c>
      <c r="F61" s="158" t="s">
        <v>318</v>
      </c>
      <c r="G61" s="159">
        <v>2</v>
      </c>
      <c r="H61" s="159">
        <v>67187</v>
      </c>
      <c r="I61" s="159">
        <v>72786</v>
      </c>
      <c r="J61" s="159">
        <v>85626</v>
      </c>
      <c r="K61" s="159">
        <v>91635</v>
      </c>
      <c r="L61" s="159">
        <v>95879</v>
      </c>
      <c r="M61" s="159">
        <v>81078</v>
      </c>
      <c r="N61" s="159">
        <v>95469</v>
      </c>
      <c r="O61" s="159">
        <v>90581</v>
      </c>
      <c r="P61" s="160"/>
      <c r="Q61" s="160"/>
      <c r="R61" s="189"/>
    </row>
    <row r="62" spans="1:18" ht="14.25">
      <c r="A62" s="158" t="s">
        <v>316</v>
      </c>
      <c r="B62" s="161" t="s">
        <v>59</v>
      </c>
      <c r="C62" s="158" t="s">
        <v>291</v>
      </c>
      <c r="D62" s="158" t="s">
        <v>283</v>
      </c>
      <c r="E62" s="158" t="s">
        <v>103</v>
      </c>
      <c r="F62" s="158" t="s">
        <v>318</v>
      </c>
      <c r="G62" s="159">
        <v>2</v>
      </c>
      <c r="H62" s="159">
        <v>46994</v>
      </c>
      <c r="I62" s="159">
        <v>51771</v>
      </c>
      <c r="J62" s="159">
        <v>63671</v>
      </c>
      <c r="K62" s="159">
        <v>71074</v>
      </c>
      <c r="L62" s="159">
        <v>78287</v>
      </c>
      <c r="M62" s="159">
        <v>76603</v>
      </c>
      <c r="N62" s="159">
        <v>91074</v>
      </c>
      <c r="O62" s="159">
        <v>90335</v>
      </c>
      <c r="P62" s="160"/>
      <c r="Q62" s="160"/>
      <c r="R62" s="189"/>
    </row>
    <row r="63" spans="1:18" ht="14.25">
      <c r="A63" s="158" t="s">
        <v>316</v>
      </c>
      <c r="B63" s="161" t="s">
        <v>59</v>
      </c>
      <c r="C63" s="158" t="s">
        <v>291</v>
      </c>
      <c r="D63" s="158" t="s">
        <v>285</v>
      </c>
      <c r="E63" s="158" t="s">
        <v>103</v>
      </c>
      <c r="F63" s="158" t="s">
        <v>318</v>
      </c>
      <c r="G63" s="159">
        <v>2</v>
      </c>
      <c r="H63" s="159">
        <v>60121</v>
      </c>
      <c r="I63" s="159">
        <v>66624</v>
      </c>
      <c r="J63" s="159">
        <v>82910</v>
      </c>
      <c r="K63" s="159">
        <v>91864</v>
      </c>
      <c r="L63" s="159">
        <v>99928</v>
      </c>
      <c r="M63" s="159">
        <v>95034</v>
      </c>
      <c r="N63" s="159">
        <v>110920</v>
      </c>
      <c r="O63" s="159">
        <v>107953</v>
      </c>
      <c r="P63" s="160"/>
      <c r="Q63" s="160"/>
      <c r="R63" s="189"/>
    </row>
    <row r="64" spans="1:18" ht="14.25">
      <c r="A64" s="158" t="s">
        <v>316</v>
      </c>
      <c r="B64" s="161" t="s">
        <v>59</v>
      </c>
      <c r="C64" s="158" t="s">
        <v>291</v>
      </c>
      <c r="D64" s="158" t="s">
        <v>286</v>
      </c>
      <c r="E64" s="158" t="s">
        <v>103</v>
      </c>
      <c r="F64" s="158" t="s">
        <v>318</v>
      </c>
      <c r="G64" s="159">
        <v>2</v>
      </c>
      <c r="H64" s="159">
        <v>390</v>
      </c>
      <c r="I64" s="159">
        <v>185</v>
      </c>
      <c r="J64" s="159">
        <v>173</v>
      </c>
      <c r="K64" s="159">
        <v>147</v>
      </c>
      <c r="L64" s="159">
        <v>173</v>
      </c>
      <c r="M64" s="159">
        <v>171</v>
      </c>
      <c r="N64" s="159">
        <v>211</v>
      </c>
      <c r="O64" s="159">
        <v>242</v>
      </c>
      <c r="P64" s="160"/>
      <c r="Q64" s="160"/>
      <c r="R64" s="189"/>
    </row>
    <row r="65" spans="1:18" ht="14.25">
      <c r="A65" s="158" t="s">
        <v>316</v>
      </c>
      <c r="B65" s="161" t="s">
        <v>59</v>
      </c>
      <c r="C65" s="158" t="s">
        <v>291</v>
      </c>
      <c r="D65" s="158" t="s">
        <v>213</v>
      </c>
      <c r="E65" s="158" t="s">
        <v>103</v>
      </c>
      <c r="F65" s="158" t="s">
        <v>318</v>
      </c>
      <c r="G65" s="159">
        <v>2</v>
      </c>
      <c r="H65" s="159">
        <v>107505</v>
      </c>
      <c r="I65" s="159">
        <v>118581</v>
      </c>
      <c r="J65" s="159">
        <v>146754</v>
      </c>
      <c r="K65" s="159">
        <v>163086</v>
      </c>
      <c r="L65" s="159">
        <v>178388</v>
      </c>
      <c r="M65" s="159">
        <v>171808</v>
      </c>
      <c r="N65" s="159">
        <v>202206</v>
      </c>
      <c r="O65" s="159">
        <v>198530</v>
      </c>
      <c r="P65" s="160"/>
      <c r="Q65" s="160"/>
      <c r="R65" s="189"/>
    </row>
    <row r="66" spans="1:18" ht="14.25">
      <c r="A66" s="158" t="s">
        <v>316</v>
      </c>
      <c r="B66" s="161" t="s">
        <v>59</v>
      </c>
      <c r="C66" s="158" t="s">
        <v>293</v>
      </c>
      <c r="D66" s="158" t="s">
        <v>283</v>
      </c>
      <c r="E66" s="158" t="s">
        <v>103</v>
      </c>
      <c r="F66" s="158" t="s">
        <v>318</v>
      </c>
      <c r="G66" s="159">
        <v>2</v>
      </c>
      <c r="H66" s="159">
        <v>25747</v>
      </c>
      <c r="I66" s="159">
        <v>29615</v>
      </c>
      <c r="J66" s="159">
        <v>37617</v>
      </c>
      <c r="K66" s="159">
        <v>42984</v>
      </c>
      <c r="L66" s="159">
        <v>47767</v>
      </c>
      <c r="M66" s="159">
        <v>47400</v>
      </c>
      <c r="N66" s="159">
        <v>55259</v>
      </c>
      <c r="O66" s="159">
        <v>53376</v>
      </c>
      <c r="P66" s="160"/>
      <c r="Q66" s="160"/>
      <c r="R66" s="189"/>
    </row>
    <row r="67" spans="1:18" ht="14.25">
      <c r="A67" s="158" t="s">
        <v>316</v>
      </c>
      <c r="B67" s="161" t="s">
        <v>59</v>
      </c>
      <c r="C67" s="158" t="s">
        <v>293</v>
      </c>
      <c r="D67" s="158" t="s">
        <v>285</v>
      </c>
      <c r="E67" s="158" t="s">
        <v>103</v>
      </c>
      <c r="F67" s="158" t="s">
        <v>318</v>
      </c>
      <c r="G67" s="159">
        <v>2</v>
      </c>
      <c r="H67" s="159">
        <v>33576</v>
      </c>
      <c r="I67" s="159">
        <v>38738</v>
      </c>
      <c r="J67" s="159">
        <v>50249</v>
      </c>
      <c r="K67" s="159">
        <v>57197</v>
      </c>
      <c r="L67" s="159">
        <v>63047</v>
      </c>
      <c r="M67" s="159">
        <v>61266</v>
      </c>
      <c r="N67" s="159">
        <v>70850</v>
      </c>
      <c r="O67" s="159">
        <v>67647</v>
      </c>
      <c r="P67" s="160"/>
      <c r="Q67" s="160"/>
      <c r="R67" s="189"/>
    </row>
    <row r="68" spans="1:18" ht="14.25">
      <c r="A68" s="158" t="s">
        <v>316</v>
      </c>
      <c r="B68" s="161" t="s">
        <v>59</v>
      </c>
      <c r="C68" s="158" t="s">
        <v>293</v>
      </c>
      <c r="D68" s="158" t="s">
        <v>286</v>
      </c>
      <c r="E68" s="158" t="s">
        <v>103</v>
      </c>
      <c r="F68" s="158" t="s">
        <v>318</v>
      </c>
      <c r="G68" s="159">
        <v>2</v>
      </c>
      <c r="H68" s="159">
        <v>141</v>
      </c>
      <c r="I68" s="159">
        <v>59</v>
      </c>
      <c r="J68" s="159">
        <v>52</v>
      </c>
      <c r="K68" s="159">
        <v>63</v>
      </c>
      <c r="L68" s="159">
        <v>80</v>
      </c>
      <c r="M68" s="159">
        <v>52</v>
      </c>
      <c r="N68" s="159">
        <v>64</v>
      </c>
      <c r="O68" s="159">
        <v>74</v>
      </c>
      <c r="P68" s="160"/>
      <c r="Q68" s="160"/>
      <c r="R68" s="189"/>
    </row>
    <row r="69" spans="1:18" ht="14.25">
      <c r="A69" s="158" t="s">
        <v>316</v>
      </c>
      <c r="B69" s="161" t="s">
        <v>59</v>
      </c>
      <c r="C69" s="158" t="s">
        <v>293</v>
      </c>
      <c r="D69" s="158" t="s">
        <v>213</v>
      </c>
      <c r="E69" s="158" t="s">
        <v>103</v>
      </c>
      <c r="F69" s="158" t="s">
        <v>318</v>
      </c>
      <c r="G69" s="159">
        <v>2</v>
      </c>
      <c r="H69" s="159">
        <v>59464</v>
      </c>
      <c r="I69" s="159">
        <v>68412</v>
      </c>
      <c r="J69" s="159">
        <v>87918</v>
      </c>
      <c r="K69" s="159">
        <v>100245</v>
      </c>
      <c r="L69" s="159">
        <v>110894</v>
      </c>
      <c r="M69" s="159">
        <v>108718</v>
      </c>
      <c r="N69" s="159">
        <v>126174</v>
      </c>
      <c r="O69" s="159">
        <v>121097</v>
      </c>
      <c r="P69" s="160"/>
      <c r="Q69" s="160"/>
      <c r="R69" s="189"/>
    </row>
    <row r="70" spans="1:18" ht="14.25">
      <c r="A70" s="158" t="s">
        <v>316</v>
      </c>
      <c r="B70" s="161" t="s">
        <v>59</v>
      </c>
      <c r="C70" s="158" t="s">
        <v>295</v>
      </c>
      <c r="D70" s="158" t="s">
        <v>283</v>
      </c>
      <c r="E70" s="158" t="s">
        <v>103</v>
      </c>
      <c r="F70" s="158" t="s">
        <v>318</v>
      </c>
      <c r="G70" s="159">
        <v>2</v>
      </c>
      <c r="H70" s="159">
        <v>28291</v>
      </c>
      <c r="I70" s="159">
        <v>30604</v>
      </c>
      <c r="J70" s="159">
        <v>36910</v>
      </c>
      <c r="K70" s="159">
        <v>40633</v>
      </c>
      <c r="L70" s="159">
        <v>45408</v>
      </c>
      <c r="M70" s="159">
        <v>46311</v>
      </c>
      <c r="N70" s="159">
        <v>57563</v>
      </c>
      <c r="O70" s="159">
        <v>59141</v>
      </c>
      <c r="P70" s="160"/>
      <c r="Q70" s="160"/>
      <c r="R70" s="189"/>
    </row>
    <row r="71" spans="1:18" ht="14.25">
      <c r="A71" s="158" t="s">
        <v>316</v>
      </c>
      <c r="B71" s="161" t="s">
        <v>59</v>
      </c>
      <c r="C71" s="158" t="s">
        <v>295</v>
      </c>
      <c r="D71" s="158" t="s">
        <v>285</v>
      </c>
      <c r="E71" s="158" t="s">
        <v>103</v>
      </c>
      <c r="F71" s="158" t="s">
        <v>318</v>
      </c>
      <c r="G71" s="159">
        <v>2</v>
      </c>
      <c r="H71" s="159">
        <v>35902</v>
      </c>
      <c r="I71" s="159">
        <v>39564</v>
      </c>
      <c r="J71" s="159">
        <v>49377</v>
      </c>
      <c r="K71" s="159">
        <v>54750</v>
      </c>
      <c r="L71" s="159">
        <v>60799</v>
      </c>
      <c r="M71" s="159">
        <v>60747</v>
      </c>
      <c r="N71" s="159">
        <v>74780</v>
      </c>
      <c r="O71" s="159">
        <v>75353</v>
      </c>
      <c r="P71" s="160"/>
      <c r="Q71" s="160"/>
      <c r="R71" s="189"/>
    </row>
    <row r="72" spans="1:18" ht="14.25">
      <c r="A72" s="158" t="s">
        <v>316</v>
      </c>
      <c r="B72" s="161" t="s">
        <v>59</v>
      </c>
      <c r="C72" s="158" t="s">
        <v>295</v>
      </c>
      <c r="D72" s="158" t="s">
        <v>286</v>
      </c>
      <c r="E72" s="158" t="s">
        <v>103</v>
      </c>
      <c r="F72" s="158" t="s">
        <v>318</v>
      </c>
      <c r="G72" s="159">
        <v>2</v>
      </c>
      <c r="H72" s="159">
        <v>115</v>
      </c>
      <c r="I72" s="159">
        <v>45</v>
      </c>
      <c r="J72" s="159">
        <v>35</v>
      </c>
      <c r="K72" s="159">
        <v>28</v>
      </c>
      <c r="L72" s="159">
        <v>37</v>
      </c>
      <c r="M72" s="159">
        <v>40</v>
      </c>
      <c r="N72" s="159">
        <v>51</v>
      </c>
      <c r="O72" s="159">
        <v>60</v>
      </c>
      <c r="P72" s="160"/>
      <c r="Q72" s="160"/>
      <c r="R72" s="189"/>
    </row>
    <row r="73" spans="1:18" ht="14.25">
      <c r="A73" s="158" t="s">
        <v>316</v>
      </c>
      <c r="B73" s="161" t="s">
        <v>59</v>
      </c>
      <c r="C73" s="158" t="s">
        <v>295</v>
      </c>
      <c r="D73" s="158" t="s">
        <v>213</v>
      </c>
      <c r="E73" s="158" t="s">
        <v>103</v>
      </c>
      <c r="F73" s="158" t="s">
        <v>318</v>
      </c>
      <c r="G73" s="159">
        <v>2</v>
      </c>
      <c r="H73" s="159">
        <v>64308</v>
      </c>
      <c r="I73" s="159">
        <v>70212</v>
      </c>
      <c r="J73" s="159">
        <v>86321</v>
      </c>
      <c r="K73" s="159">
        <v>95411</v>
      </c>
      <c r="L73" s="159">
        <v>106245</v>
      </c>
      <c r="M73" s="159">
        <v>107099</v>
      </c>
      <c r="N73" s="159">
        <v>132394</v>
      </c>
      <c r="O73" s="159">
        <v>134554</v>
      </c>
      <c r="P73" s="160"/>
      <c r="Q73" s="160"/>
      <c r="R73" s="189"/>
    </row>
    <row r="74" spans="1:18" ht="14.25">
      <c r="A74" s="158" t="s">
        <v>316</v>
      </c>
      <c r="B74" s="161" t="s">
        <v>59</v>
      </c>
      <c r="C74" s="158" t="s">
        <v>297</v>
      </c>
      <c r="D74" s="158" t="s">
        <v>283</v>
      </c>
      <c r="E74" s="158" t="s">
        <v>103</v>
      </c>
      <c r="F74" s="158" t="s">
        <v>318</v>
      </c>
      <c r="G74" s="159">
        <v>2</v>
      </c>
      <c r="H74" s="159">
        <v>25217</v>
      </c>
      <c r="I74" s="159">
        <v>28216</v>
      </c>
      <c r="J74" s="159">
        <v>35531</v>
      </c>
      <c r="K74" s="159">
        <v>41559</v>
      </c>
      <c r="L74" s="159">
        <v>46774</v>
      </c>
      <c r="M74" s="159">
        <v>47155</v>
      </c>
      <c r="N74" s="159">
        <v>56691</v>
      </c>
      <c r="O74" s="159">
        <v>56532</v>
      </c>
      <c r="P74" s="160"/>
      <c r="Q74" s="160"/>
      <c r="R74" s="189"/>
    </row>
    <row r="75" spans="1:18" ht="14.25">
      <c r="A75" s="158" t="s">
        <v>316</v>
      </c>
      <c r="B75" s="161" t="s">
        <v>59</v>
      </c>
      <c r="C75" s="158" t="s">
        <v>297</v>
      </c>
      <c r="D75" s="158" t="s">
        <v>285</v>
      </c>
      <c r="E75" s="158" t="s">
        <v>103</v>
      </c>
      <c r="F75" s="158" t="s">
        <v>318</v>
      </c>
      <c r="G75" s="159">
        <v>2</v>
      </c>
      <c r="H75" s="159">
        <v>30394</v>
      </c>
      <c r="I75" s="159">
        <v>34677</v>
      </c>
      <c r="J75" s="159">
        <v>45560</v>
      </c>
      <c r="K75" s="159">
        <v>53767</v>
      </c>
      <c r="L75" s="159">
        <v>61128</v>
      </c>
      <c r="M75" s="159">
        <v>61146</v>
      </c>
      <c r="N75" s="159">
        <v>74011</v>
      </c>
      <c r="O75" s="159">
        <v>72761</v>
      </c>
      <c r="P75" s="160"/>
      <c r="Q75" s="160"/>
      <c r="R75" s="189"/>
    </row>
    <row r="76" spans="1:18" ht="14.25">
      <c r="A76" s="158" t="s">
        <v>316</v>
      </c>
      <c r="B76" s="161" t="s">
        <v>59</v>
      </c>
      <c r="C76" s="158" t="s">
        <v>297</v>
      </c>
      <c r="D76" s="158" t="s">
        <v>286</v>
      </c>
      <c r="E76" s="158" t="s">
        <v>103</v>
      </c>
      <c r="F76" s="158" t="s">
        <v>318</v>
      </c>
      <c r="G76" s="159">
        <v>2</v>
      </c>
      <c r="H76" s="159">
        <v>79</v>
      </c>
      <c r="I76" s="159">
        <v>34</v>
      </c>
      <c r="J76" s="159">
        <v>29</v>
      </c>
      <c r="K76" s="159">
        <v>24</v>
      </c>
      <c r="L76" s="159">
        <v>32</v>
      </c>
      <c r="M76" s="159">
        <v>36</v>
      </c>
      <c r="N76" s="159">
        <v>43</v>
      </c>
      <c r="O76" s="159">
        <v>50</v>
      </c>
      <c r="P76" s="160"/>
      <c r="Q76" s="160"/>
      <c r="R76" s="189"/>
    </row>
    <row r="77" spans="1:18" ht="14.25">
      <c r="A77" s="158" t="s">
        <v>316</v>
      </c>
      <c r="B77" s="161" t="s">
        <v>59</v>
      </c>
      <c r="C77" s="158" t="s">
        <v>297</v>
      </c>
      <c r="D77" s="158" t="s">
        <v>213</v>
      </c>
      <c r="E77" s="158" t="s">
        <v>103</v>
      </c>
      <c r="F77" s="158" t="s">
        <v>318</v>
      </c>
      <c r="G77" s="159">
        <v>2</v>
      </c>
      <c r="H77" s="159">
        <v>55691</v>
      </c>
      <c r="I77" s="159">
        <v>62926</v>
      </c>
      <c r="J77" s="159">
        <v>81120</v>
      </c>
      <c r="K77" s="159">
        <v>95350</v>
      </c>
      <c r="L77" s="159">
        <v>107934</v>
      </c>
      <c r="M77" s="159">
        <v>108336</v>
      </c>
      <c r="N77" s="159">
        <v>130746</v>
      </c>
      <c r="O77" s="159">
        <v>129343</v>
      </c>
      <c r="P77" s="160"/>
      <c r="Q77" s="160"/>
      <c r="R77" s="189"/>
    </row>
    <row r="78" spans="1:18" ht="14.25">
      <c r="A78" s="158" t="s">
        <v>316</v>
      </c>
      <c r="B78" s="161" t="s">
        <v>59</v>
      </c>
      <c r="C78" s="158" t="s">
        <v>299</v>
      </c>
      <c r="D78" s="158" t="s">
        <v>283</v>
      </c>
      <c r="E78" s="158" t="s">
        <v>103</v>
      </c>
      <c r="F78" s="158" t="s">
        <v>318</v>
      </c>
      <c r="G78" s="159">
        <v>2</v>
      </c>
      <c r="H78" s="159">
        <v>15284</v>
      </c>
      <c r="I78" s="159">
        <v>16748</v>
      </c>
      <c r="J78" s="159">
        <v>21588</v>
      </c>
      <c r="K78" s="159">
        <v>26527</v>
      </c>
      <c r="L78" s="159">
        <v>30844</v>
      </c>
      <c r="M78" s="159">
        <v>31861</v>
      </c>
      <c r="N78" s="159">
        <v>40557</v>
      </c>
      <c r="O78" s="159">
        <v>42346</v>
      </c>
      <c r="P78" s="160"/>
      <c r="Q78" s="160"/>
      <c r="R78" s="189"/>
    </row>
    <row r="79" spans="1:18" ht="14.25">
      <c r="A79" s="158" t="s">
        <v>316</v>
      </c>
      <c r="B79" s="161" t="s">
        <v>59</v>
      </c>
      <c r="C79" s="158" t="s">
        <v>299</v>
      </c>
      <c r="D79" s="158" t="s">
        <v>285</v>
      </c>
      <c r="E79" s="158" t="s">
        <v>103</v>
      </c>
      <c r="F79" s="158" t="s">
        <v>318</v>
      </c>
      <c r="G79" s="159">
        <v>2</v>
      </c>
      <c r="H79" s="159">
        <v>17745</v>
      </c>
      <c r="I79" s="159">
        <v>19516</v>
      </c>
      <c r="J79" s="159">
        <v>25966</v>
      </c>
      <c r="K79" s="159">
        <v>31737</v>
      </c>
      <c r="L79" s="159">
        <v>37453</v>
      </c>
      <c r="M79" s="159">
        <v>38873</v>
      </c>
      <c r="N79" s="159">
        <v>51572</v>
      </c>
      <c r="O79" s="159">
        <v>53528</v>
      </c>
      <c r="P79" s="160"/>
      <c r="Q79" s="160"/>
      <c r="R79" s="189"/>
    </row>
    <row r="80" spans="1:18" ht="14.25">
      <c r="A80" s="158" t="s">
        <v>316</v>
      </c>
      <c r="B80" s="161" t="s">
        <v>59</v>
      </c>
      <c r="C80" s="158" t="s">
        <v>299</v>
      </c>
      <c r="D80" s="158" t="s">
        <v>286</v>
      </c>
      <c r="E80" s="158" t="s">
        <v>103</v>
      </c>
      <c r="F80" s="158" t="s">
        <v>318</v>
      </c>
      <c r="G80" s="159">
        <v>2</v>
      </c>
      <c r="H80" s="159">
        <v>43</v>
      </c>
      <c r="I80" s="159">
        <v>19</v>
      </c>
      <c r="J80" s="159">
        <v>18</v>
      </c>
      <c r="K80" s="159">
        <v>16</v>
      </c>
      <c r="L80" s="159">
        <v>27</v>
      </c>
      <c r="M80" s="159">
        <v>26</v>
      </c>
      <c r="N80" s="159">
        <v>34</v>
      </c>
      <c r="O80" s="159">
        <v>35</v>
      </c>
      <c r="P80" s="160"/>
      <c r="Q80" s="160"/>
      <c r="R80" s="189"/>
    </row>
    <row r="81" spans="1:18" ht="14.25">
      <c r="A81" s="158" t="s">
        <v>316</v>
      </c>
      <c r="B81" s="161" t="s">
        <v>59</v>
      </c>
      <c r="C81" s="158" t="s">
        <v>299</v>
      </c>
      <c r="D81" s="158" t="s">
        <v>213</v>
      </c>
      <c r="E81" s="158" t="s">
        <v>103</v>
      </c>
      <c r="F81" s="158" t="s">
        <v>318</v>
      </c>
      <c r="G81" s="159">
        <v>2</v>
      </c>
      <c r="H81" s="159">
        <v>33071</v>
      </c>
      <c r="I81" s="159">
        <v>36283</v>
      </c>
      <c r="J81" s="159">
        <v>47572</v>
      </c>
      <c r="K81" s="159">
        <v>58280</v>
      </c>
      <c r="L81" s="159">
        <v>68324</v>
      </c>
      <c r="M81" s="159">
        <v>70761</v>
      </c>
      <c r="N81" s="159">
        <v>92163</v>
      </c>
      <c r="O81" s="159">
        <v>95910</v>
      </c>
      <c r="P81" s="160"/>
      <c r="Q81" s="160"/>
      <c r="R81" s="189"/>
    </row>
    <row r="82" spans="1:18" ht="14.25">
      <c r="A82" s="158" t="s">
        <v>316</v>
      </c>
      <c r="B82" s="161" t="s">
        <v>59</v>
      </c>
      <c r="C82" s="158" t="s">
        <v>301</v>
      </c>
      <c r="D82" s="158" t="s">
        <v>283</v>
      </c>
      <c r="E82" s="158" t="s">
        <v>103</v>
      </c>
      <c r="F82" s="158" t="s">
        <v>318</v>
      </c>
      <c r="G82" s="159">
        <v>2</v>
      </c>
      <c r="H82" s="159">
        <v>5369</v>
      </c>
      <c r="I82" s="159">
        <v>6284</v>
      </c>
      <c r="J82" s="159">
        <v>8256</v>
      </c>
      <c r="K82" s="159">
        <v>10405</v>
      </c>
      <c r="L82" s="159">
        <v>12483</v>
      </c>
      <c r="M82" s="159">
        <v>13561</v>
      </c>
      <c r="N82" s="159">
        <v>18147</v>
      </c>
      <c r="O82" s="159">
        <v>19915</v>
      </c>
      <c r="P82" s="160"/>
      <c r="Q82" s="160"/>
      <c r="R82" s="189"/>
    </row>
    <row r="83" spans="1:18" ht="14.25">
      <c r="A83" s="158" t="s">
        <v>316</v>
      </c>
      <c r="B83" s="161" t="s">
        <v>59</v>
      </c>
      <c r="C83" s="158" t="s">
        <v>301</v>
      </c>
      <c r="D83" s="158" t="s">
        <v>285</v>
      </c>
      <c r="E83" s="158" t="s">
        <v>103</v>
      </c>
      <c r="F83" s="158" t="s">
        <v>318</v>
      </c>
      <c r="G83" s="159">
        <v>2</v>
      </c>
      <c r="H83" s="159">
        <v>6627</v>
      </c>
      <c r="I83" s="159">
        <v>7485</v>
      </c>
      <c r="J83" s="159">
        <v>10011</v>
      </c>
      <c r="K83" s="159">
        <v>12278</v>
      </c>
      <c r="L83" s="159">
        <v>14537</v>
      </c>
      <c r="M83" s="159">
        <v>15306</v>
      </c>
      <c r="N83" s="159">
        <v>21333</v>
      </c>
      <c r="O83" s="159">
        <v>22972</v>
      </c>
      <c r="P83" s="160"/>
      <c r="Q83" s="160"/>
      <c r="R83" s="189"/>
    </row>
    <row r="84" spans="1:18" ht="14.25">
      <c r="A84" s="158" t="s">
        <v>316</v>
      </c>
      <c r="B84" s="161" t="s">
        <v>59</v>
      </c>
      <c r="C84" s="158" t="s">
        <v>301</v>
      </c>
      <c r="D84" s="158" t="s">
        <v>286</v>
      </c>
      <c r="E84" s="158" t="s">
        <v>103</v>
      </c>
      <c r="F84" s="158" t="s">
        <v>318</v>
      </c>
      <c r="G84" s="159">
        <v>2</v>
      </c>
      <c r="H84" s="159">
        <v>14</v>
      </c>
      <c r="I84" s="159">
        <v>6</v>
      </c>
      <c r="J84" s="159">
        <v>5</v>
      </c>
      <c r="K84" s="159">
        <v>4</v>
      </c>
      <c r="L84" s="159">
        <v>6</v>
      </c>
      <c r="M84" s="159">
        <v>7</v>
      </c>
      <c r="N84" s="159">
        <v>14</v>
      </c>
      <c r="O84" s="159">
        <v>15</v>
      </c>
      <c r="P84" s="160"/>
      <c r="Q84" s="160"/>
      <c r="R84" s="189"/>
    </row>
    <row r="85" spans="1:18" ht="14.25">
      <c r="A85" s="158" t="s">
        <v>316</v>
      </c>
      <c r="B85" s="161" t="s">
        <v>59</v>
      </c>
      <c r="C85" s="158" t="s">
        <v>301</v>
      </c>
      <c r="D85" s="158" t="s">
        <v>213</v>
      </c>
      <c r="E85" s="158" t="s">
        <v>103</v>
      </c>
      <c r="F85" s="158" t="s">
        <v>318</v>
      </c>
      <c r="G85" s="159">
        <v>2</v>
      </c>
      <c r="H85" s="159">
        <v>12010</v>
      </c>
      <c r="I85" s="159">
        <v>13775</v>
      </c>
      <c r="J85" s="159">
        <v>18272</v>
      </c>
      <c r="K85" s="159">
        <v>22686</v>
      </c>
      <c r="L85" s="159">
        <v>27026</v>
      </c>
      <c r="M85" s="159">
        <v>28874</v>
      </c>
      <c r="N85" s="159">
        <v>39494</v>
      </c>
      <c r="O85" s="159">
        <v>42902</v>
      </c>
      <c r="P85" s="160"/>
      <c r="Q85" s="160"/>
      <c r="R85" s="189"/>
    </row>
    <row r="86" spans="1:18" ht="14.25">
      <c r="A86" s="158" t="s">
        <v>316</v>
      </c>
      <c r="B86" s="161" t="s">
        <v>59</v>
      </c>
      <c r="C86" s="158" t="s">
        <v>303</v>
      </c>
      <c r="D86" s="158" t="s">
        <v>283</v>
      </c>
      <c r="E86" s="158" t="s">
        <v>103</v>
      </c>
      <c r="F86" s="158" t="s">
        <v>318</v>
      </c>
      <c r="G86" s="159">
        <v>2</v>
      </c>
      <c r="H86" s="159">
        <v>1324</v>
      </c>
      <c r="I86" s="159">
        <v>1683</v>
      </c>
      <c r="J86" s="159">
        <v>2487</v>
      </c>
      <c r="K86" s="159">
        <v>3261</v>
      </c>
      <c r="L86" s="159">
        <v>4051</v>
      </c>
      <c r="M86" s="159">
        <v>4523</v>
      </c>
      <c r="N86" s="159">
        <v>6308</v>
      </c>
      <c r="O86" s="159">
        <v>6986</v>
      </c>
      <c r="P86" s="160"/>
      <c r="Q86" s="160"/>
      <c r="R86" s="189"/>
    </row>
    <row r="87" spans="1:18" ht="14.25">
      <c r="A87" s="158" t="s">
        <v>316</v>
      </c>
      <c r="B87" s="161" t="s">
        <v>59</v>
      </c>
      <c r="C87" s="158" t="s">
        <v>303</v>
      </c>
      <c r="D87" s="158" t="s">
        <v>285</v>
      </c>
      <c r="E87" s="158" t="s">
        <v>103</v>
      </c>
      <c r="F87" s="158" t="s">
        <v>318</v>
      </c>
      <c r="G87" s="159">
        <v>2</v>
      </c>
      <c r="H87" s="159">
        <v>1906</v>
      </c>
      <c r="I87" s="159">
        <v>2316</v>
      </c>
      <c r="J87" s="159">
        <v>3515</v>
      </c>
      <c r="K87" s="159">
        <v>4423</v>
      </c>
      <c r="L87" s="159">
        <v>5403</v>
      </c>
      <c r="M87" s="159">
        <v>5765</v>
      </c>
      <c r="N87" s="159">
        <v>7868</v>
      </c>
      <c r="O87" s="159">
        <v>8364</v>
      </c>
      <c r="P87" s="160"/>
      <c r="Q87" s="160"/>
      <c r="R87" s="189"/>
    </row>
    <row r="88" spans="1:18" ht="14.25">
      <c r="A88" s="158" t="s">
        <v>316</v>
      </c>
      <c r="B88" s="161" t="s">
        <v>59</v>
      </c>
      <c r="C88" s="158" t="s">
        <v>303</v>
      </c>
      <c r="D88" s="158" t="s">
        <v>286</v>
      </c>
      <c r="E88" s="158" t="s">
        <v>103</v>
      </c>
      <c r="F88" s="158" t="s">
        <v>318</v>
      </c>
      <c r="G88" s="159">
        <v>2</v>
      </c>
      <c r="H88" s="159">
        <v>3</v>
      </c>
      <c r="I88" s="159">
        <v>1</v>
      </c>
      <c r="J88" s="159">
        <v>2</v>
      </c>
      <c r="K88" s="159">
        <v>1</v>
      </c>
      <c r="L88" s="159">
        <v>2</v>
      </c>
      <c r="M88" s="159">
        <v>2</v>
      </c>
      <c r="N88" s="159">
        <v>4</v>
      </c>
      <c r="O88" s="159">
        <v>4</v>
      </c>
      <c r="P88" s="160"/>
      <c r="Q88" s="160"/>
      <c r="R88" s="189"/>
    </row>
    <row r="89" spans="1:18" ht="14.25">
      <c r="A89" s="158" t="s">
        <v>316</v>
      </c>
      <c r="B89" s="161" t="s">
        <v>59</v>
      </c>
      <c r="C89" s="158" t="s">
        <v>303</v>
      </c>
      <c r="D89" s="158" t="s">
        <v>213</v>
      </c>
      <c r="E89" s="158" t="s">
        <v>103</v>
      </c>
      <c r="F89" s="158" t="s">
        <v>318</v>
      </c>
      <c r="G89" s="159">
        <v>2</v>
      </c>
      <c r="H89" s="159">
        <v>3233</v>
      </c>
      <c r="I89" s="159">
        <v>4001</v>
      </c>
      <c r="J89" s="159">
        <v>6004</v>
      </c>
      <c r="K89" s="159">
        <v>7685</v>
      </c>
      <c r="L89" s="159">
        <v>9456</v>
      </c>
      <c r="M89" s="159">
        <v>10290</v>
      </c>
      <c r="N89" s="159">
        <v>14179</v>
      </c>
      <c r="O89" s="159">
        <v>15355</v>
      </c>
      <c r="P89" s="160"/>
      <c r="Q89" s="160"/>
      <c r="R89" s="189"/>
    </row>
    <row r="90" spans="1:18" ht="14.25">
      <c r="A90" s="158" t="s">
        <v>316</v>
      </c>
      <c r="B90" s="161" t="s">
        <v>59</v>
      </c>
      <c r="C90" s="158" t="s">
        <v>305</v>
      </c>
      <c r="D90" s="158" t="s">
        <v>283</v>
      </c>
      <c r="E90" s="158" t="s">
        <v>103</v>
      </c>
      <c r="F90" s="158" t="s">
        <v>318</v>
      </c>
      <c r="G90" s="159">
        <v>2</v>
      </c>
      <c r="H90" s="159">
        <v>231</v>
      </c>
      <c r="I90" s="159">
        <v>321</v>
      </c>
      <c r="J90" s="159">
        <v>550</v>
      </c>
      <c r="K90" s="159">
        <v>820</v>
      </c>
      <c r="L90" s="159">
        <v>1177</v>
      </c>
      <c r="M90" s="159">
        <v>1512</v>
      </c>
      <c r="N90" s="159">
        <v>2296</v>
      </c>
      <c r="O90" s="159">
        <v>2913</v>
      </c>
      <c r="P90" s="160"/>
      <c r="Q90" s="160"/>
      <c r="R90" s="189"/>
    </row>
    <row r="91" spans="1:18" ht="14.25">
      <c r="A91" s="158" t="s">
        <v>316</v>
      </c>
      <c r="B91" s="161" t="s">
        <v>59</v>
      </c>
      <c r="C91" s="158" t="s">
        <v>305</v>
      </c>
      <c r="D91" s="158" t="s">
        <v>285</v>
      </c>
      <c r="E91" s="158" t="s">
        <v>103</v>
      </c>
      <c r="F91" s="158" t="s">
        <v>318</v>
      </c>
      <c r="G91" s="159">
        <v>2</v>
      </c>
      <c r="H91" s="159">
        <v>443</v>
      </c>
      <c r="I91" s="159">
        <v>618</v>
      </c>
      <c r="J91" s="159">
        <v>1049</v>
      </c>
      <c r="K91" s="159">
        <v>1485</v>
      </c>
      <c r="L91" s="159">
        <v>2022</v>
      </c>
      <c r="M91" s="159">
        <v>2463</v>
      </c>
      <c r="N91" s="159">
        <v>3704</v>
      </c>
      <c r="O91" s="159">
        <v>4349</v>
      </c>
      <c r="P91" s="160"/>
      <c r="Q91" s="160"/>
      <c r="R91" s="189"/>
    </row>
    <row r="92" spans="1:18" ht="14.25">
      <c r="A92" s="158" t="s">
        <v>316</v>
      </c>
      <c r="B92" s="161" t="s">
        <v>59</v>
      </c>
      <c r="C92" s="158" t="s">
        <v>305</v>
      </c>
      <c r="D92" s="158" t="s">
        <v>286</v>
      </c>
      <c r="E92" s="158" t="s">
        <v>103</v>
      </c>
      <c r="F92" s="158" t="s">
        <v>318</v>
      </c>
      <c r="G92" s="159">
        <v>2</v>
      </c>
      <c r="H92" s="159">
        <v>1</v>
      </c>
      <c r="I92" s="159">
        <v>0</v>
      </c>
      <c r="J92" s="159">
        <v>1</v>
      </c>
      <c r="K92" s="159">
        <v>2</v>
      </c>
      <c r="L92" s="159">
        <v>3</v>
      </c>
      <c r="M92" s="159">
        <v>3</v>
      </c>
      <c r="N92" s="159">
        <v>1</v>
      </c>
      <c r="O92" s="159">
        <v>3</v>
      </c>
      <c r="P92" s="160"/>
      <c r="Q92" s="160"/>
      <c r="R92" s="189"/>
    </row>
    <row r="93" spans="1:18" ht="14.25">
      <c r="A93" s="158" t="s">
        <v>316</v>
      </c>
      <c r="B93" s="161" t="s">
        <v>59</v>
      </c>
      <c r="C93" s="158" t="s">
        <v>305</v>
      </c>
      <c r="D93" s="158" t="s">
        <v>213</v>
      </c>
      <c r="E93" s="158" t="s">
        <v>103</v>
      </c>
      <c r="F93" s="158" t="s">
        <v>318</v>
      </c>
      <c r="G93" s="159">
        <v>2</v>
      </c>
      <c r="H93" s="159">
        <v>676</v>
      </c>
      <c r="I93" s="159">
        <v>940</v>
      </c>
      <c r="J93" s="159">
        <v>1601</v>
      </c>
      <c r="K93" s="159">
        <v>2307</v>
      </c>
      <c r="L93" s="159">
        <v>3202</v>
      </c>
      <c r="M93" s="159">
        <v>3978</v>
      </c>
      <c r="N93" s="159">
        <v>6002</v>
      </c>
      <c r="O93" s="159">
        <v>7266</v>
      </c>
      <c r="P93" s="160"/>
      <c r="Q93" s="160"/>
      <c r="R93" s="189"/>
    </row>
    <row r="94" spans="1:18" ht="14.25">
      <c r="A94" s="158" t="s">
        <v>316</v>
      </c>
      <c r="B94" s="161" t="s">
        <v>59</v>
      </c>
      <c r="C94" s="158" t="s">
        <v>307</v>
      </c>
      <c r="D94" s="158" t="s">
        <v>283</v>
      </c>
      <c r="E94" s="158" t="s">
        <v>103</v>
      </c>
      <c r="F94" s="158" t="s">
        <v>318</v>
      </c>
      <c r="G94" s="159">
        <v>2</v>
      </c>
      <c r="H94" s="159">
        <v>2</v>
      </c>
      <c r="I94" s="159">
        <v>3</v>
      </c>
      <c r="J94" s="159">
        <v>5</v>
      </c>
      <c r="K94" s="159">
        <v>11</v>
      </c>
      <c r="L94" s="159">
        <v>21</v>
      </c>
      <c r="M94" s="159">
        <v>39</v>
      </c>
      <c r="N94" s="159">
        <v>67</v>
      </c>
      <c r="O94" s="159">
        <v>95</v>
      </c>
      <c r="P94" s="160"/>
      <c r="Q94" s="160"/>
      <c r="R94" s="189"/>
    </row>
    <row r="95" spans="1:18" ht="14.25">
      <c r="A95" s="158" t="s">
        <v>316</v>
      </c>
      <c r="B95" s="161" t="s">
        <v>59</v>
      </c>
      <c r="C95" s="158" t="s">
        <v>307</v>
      </c>
      <c r="D95" s="158" t="s">
        <v>285</v>
      </c>
      <c r="E95" s="158" t="s">
        <v>103</v>
      </c>
      <c r="F95" s="158" t="s">
        <v>318</v>
      </c>
      <c r="G95" s="159">
        <v>2</v>
      </c>
      <c r="H95" s="159">
        <v>6</v>
      </c>
      <c r="I95" s="159">
        <v>9</v>
      </c>
      <c r="J95" s="159">
        <v>20</v>
      </c>
      <c r="K95" s="159">
        <v>36</v>
      </c>
      <c r="L95" s="159">
        <v>58</v>
      </c>
      <c r="M95" s="159">
        <v>73</v>
      </c>
      <c r="N95" s="159">
        <v>130</v>
      </c>
      <c r="O95" s="159">
        <v>181</v>
      </c>
      <c r="P95" s="160"/>
      <c r="Q95" s="160"/>
      <c r="R95" s="189"/>
    </row>
    <row r="96" spans="1:18" ht="14.25">
      <c r="A96" s="158" t="s">
        <v>316</v>
      </c>
      <c r="B96" s="161" t="s">
        <v>59</v>
      </c>
      <c r="C96" s="158" t="s">
        <v>307</v>
      </c>
      <c r="D96" s="158" t="s">
        <v>286</v>
      </c>
      <c r="E96" s="158" t="s">
        <v>103</v>
      </c>
      <c r="F96" s="158" t="s">
        <v>318</v>
      </c>
      <c r="G96" s="159">
        <v>2</v>
      </c>
      <c r="H96" s="159">
        <v>0</v>
      </c>
      <c r="I96" s="159">
        <v>0</v>
      </c>
      <c r="J96" s="159">
        <v>0</v>
      </c>
      <c r="K96" s="159">
        <v>0</v>
      </c>
      <c r="L96" s="159">
        <v>2</v>
      </c>
      <c r="M96" s="159">
        <v>0</v>
      </c>
      <c r="N96" s="159">
        <v>0</v>
      </c>
      <c r="O96" s="159">
        <v>0</v>
      </c>
      <c r="P96" s="160"/>
      <c r="Q96" s="160"/>
      <c r="R96" s="189"/>
    </row>
    <row r="97" spans="1:18" ht="14.25">
      <c r="A97" s="158" t="s">
        <v>316</v>
      </c>
      <c r="B97" s="161" t="s">
        <v>59</v>
      </c>
      <c r="C97" s="158" t="s">
        <v>307</v>
      </c>
      <c r="D97" s="158" t="s">
        <v>213</v>
      </c>
      <c r="E97" s="158" t="s">
        <v>103</v>
      </c>
      <c r="F97" s="158" t="s">
        <v>318</v>
      </c>
      <c r="G97" s="159">
        <v>2</v>
      </c>
      <c r="H97" s="159">
        <v>8</v>
      </c>
      <c r="I97" s="159">
        <v>12</v>
      </c>
      <c r="J97" s="159">
        <v>25</v>
      </c>
      <c r="K97" s="159">
        <v>47</v>
      </c>
      <c r="L97" s="159">
        <v>81</v>
      </c>
      <c r="M97" s="159">
        <v>112</v>
      </c>
      <c r="N97" s="159">
        <v>197</v>
      </c>
      <c r="O97" s="159">
        <v>276</v>
      </c>
      <c r="P97" s="160"/>
      <c r="Q97" s="160"/>
      <c r="R97" s="189"/>
    </row>
    <row r="98" spans="1:18" ht="14.25">
      <c r="A98" s="158" t="s">
        <v>316</v>
      </c>
      <c r="B98" s="161" t="s">
        <v>59</v>
      </c>
      <c r="C98" s="158" t="s">
        <v>309</v>
      </c>
      <c r="D98" s="158" t="s">
        <v>283</v>
      </c>
      <c r="E98" s="158" t="s">
        <v>103</v>
      </c>
      <c r="F98" s="158" t="s">
        <v>318</v>
      </c>
      <c r="G98" s="159">
        <v>2</v>
      </c>
      <c r="H98" s="159">
        <v>9</v>
      </c>
      <c r="I98" s="159">
        <v>5</v>
      </c>
      <c r="J98" s="159">
        <v>8</v>
      </c>
      <c r="K98" s="159">
        <v>6</v>
      </c>
      <c r="L98" s="159">
        <v>3</v>
      </c>
      <c r="M98" s="159">
        <v>2</v>
      </c>
      <c r="N98" s="159">
        <v>2</v>
      </c>
      <c r="O98" s="159">
        <v>2</v>
      </c>
      <c r="P98" s="160"/>
      <c r="Q98" s="160"/>
      <c r="R98" s="189"/>
    </row>
    <row r="99" spans="1:18" ht="14.25">
      <c r="A99" s="158" t="s">
        <v>316</v>
      </c>
      <c r="B99" s="161" t="s">
        <v>59</v>
      </c>
      <c r="C99" s="158" t="s">
        <v>309</v>
      </c>
      <c r="D99" s="158" t="s">
        <v>285</v>
      </c>
      <c r="E99" s="158" t="s">
        <v>103</v>
      </c>
      <c r="F99" s="158" t="s">
        <v>318</v>
      </c>
      <c r="G99" s="159">
        <v>2</v>
      </c>
      <c r="H99" s="159">
        <v>14</v>
      </c>
      <c r="I99" s="159">
        <v>11</v>
      </c>
      <c r="J99" s="159">
        <v>10</v>
      </c>
      <c r="K99" s="159">
        <v>9</v>
      </c>
      <c r="L99" s="159">
        <v>6</v>
      </c>
      <c r="M99" s="159">
        <v>5</v>
      </c>
      <c r="N99" s="159">
        <v>5</v>
      </c>
      <c r="O99" s="159">
        <v>5</v>
      </c>
      <c r="P99" s="160"/>
      <c r="Q99" s="160"/>
      <c r="R99" s="189"/>
    </row>
    <row r="100" spans="1:18" ht="14.25">
      <c r="A100" s="158" t="s">
        <v>316</v>
      </c>
      <c r="B100" s="161" t="s">
        <v>59</v>
      </c>
      <c r="C100" s="158" t="s">
        <v>309</v>
      </c>
      <c r="D100" s="158" t="s">
        <v>286</v>
      </c>
      <c r="E100" s="158" t="s">
        <v>103</v>
      </c>
      <c r="F100" s="158" t="s">
        <v>318</v>
      </c>
      <c r="G100" s="159">
        <v>2</v>
      </c>
      <c r="H100" s="159">
        <v>0</v>
      </c>
      <c r="I100" s="159">
        <v>1</v>
      </c>
      <c r="J100" s="159">
        <v>0</v>
      </c>
      <c r="K100" s="159">
        <v>0</v>
      </c>
      <c r="L100" s="159">
        <v>0</v>
      </c>
      <c r="M100" s="159">
        <v>0</v>
      </c>
      <c r="N100" s="159">
        <v>1</v>
      </c>
      <c r="O100" s="159">
        <v>0</v>
      </c>
      <c r="P100" s="160"/>
      <c r="Q100" s="160"/>
      <c r="R100" s="189"/>
    </row>
    <row r="101" spans="1:18" ht="14.25">
      <c r="A101" s="158" t="s">
        <v>316</v>
      </c>
      <c r="B101" s="161" t="s">
        <v>59</v>
      </c>
      <c r="C101" s="158" t="s">
        <v>309</v>
      </c>
      <c r="D101" s="158" t="s">
        <v>213</v>
      </c>
      <c r="E101" s="158" t="s">
        <v>103</v>
      </c>
      <c r="F101" s="158" t="s">
        <v>318</v>
      </c>
      <c r="G101" s="159">
        <v>2</v>
      </c>
      <c r="H101" s="159">
        <v>23</v>
      </c>
      <c r="I101" s="159">
        <v>18</v>
      </c>
      <c r="J101" s="159">
        <v>24</v>
      </c>
      <c r="K101" s="159">
        <v>15</v>
      </c>
      <c r="L101" s="159">
        <v>9</v>
      </c>
      <c r="M101" s="159">
        <v>8</v>
      </c>
      <c r="N101" s="159">
        <v>8</v>
      </c>
      <c r="O101" s="159">
        <v>8</v>
      </c>
      <c r="P101" s="160"/>
      <c r="Q101" s="160"/>
      <c r="R101" s="189"/>
    </row>
    <row r="102" spans="1:18" ht="14.25">
      <c r="A102" s="158" t="s">
        <v>316</v>
      </c>
      <c r="B102" s="161" t="s">
        <v>59</v>
      </c>
      <c r="C102" s="158" t="s">
        <v>213</v>
      </c>
      <c r="D102" s="158" t="s">
        <v>283</v>
      </c>
      <c r="E102" s="158" t="s">
        <v>103</v>
      </c>
      <c r="F102" s="158" t="s">
        <v>318</v>
      </c>
      <c r="G102" s="159">
        <v>2</v>
      </c>
      <c r="H102" s="159">
        <v>183552</v>
      </c>
      <c r="I102" s="159">
        <v>203183</v>
      </c>
      <c r="J102" s="159">
        <v>251037</v>
      </c>
      <c r="K102" s="159">
        <v>284982</v>
      </c>
      <c r="L102" s="159">
        <v>316979</v>
      </c>
      <c r="M102" s="159">
        <v>314235</v>
      </c>
      <c r="N102" s="159">
        <v>378758</v>
      </c>
      <c r="O102" s="159">
        <v>381042</v>
      </c>
      <c r="P102" s="160"/>
      <c r="Q102" s="160"/>
      <c r="R102" s="189"/>
    </row>
    <row r="103" spans="1:18" ht="14.25">
      <c r="A103" s="158" t="s">
        <v>316</v>
      </c>
      <c r="B103" s="161" t="s">
        <v>59</v>
      </c>
      <c r="C103" s="158" t="s">
        <v>213</v>
      </c>
      <c r="D103" s="158" t="s">
        <v>285</v>
      </c>
      <c r="E103" s="158" t="s">
        <v>103</v>
      </c>
      <c r="F103" s="158" t="s">
        <v>318</v>
      </c>
      <c r="G103" s="159">
        <v>2</v>
      </c>
      <c r="H103" s="159">
        <v>227207</v>
      </c>
      <c r="I103" s="159">
        <v>253383</v>
      </c>
      <c r="J103" s="159">
        <v>319820</v>
      </c>
      <c r="K103" s="159">
        <v>362217</v>
      </c>
      <c r="L103" s="159">
        <v>401346</v>
      </c>
      <c r="M103" s="159">
        <v>390496</v>
      </c>
      <c r="N103" s="159">
        <v>470974</v>
      </c>
      <c r="O103" s="159">
        <v>465901</v>
      </c>
      <c r="P103" s="160"/>
      <c r="Q103" s="160"/>
      <c r="R103" s="189"/>
    </row>
    <row r="104" spans="1:18" ht="14.25">
      <c r="A104" s="158" t="s">
        <v>316</v>
      </c>
      <c r="B104" s="161" t="s">
        <v>59</v>
      </c>
      <c r="C104" s="158" t="s">
        <v>213</v>
      </c>
      <c r="D104" s="158" t="s">
        <v>286</v>
      </c>
      <c r="E104" s="158" t="s">
        <v>103</v>
      </c>
      <c r="F104" s="158" t="s">
        <v>318</v>
      </c>
      <c r="G104" s="159">
        <v>2</v>
      </c>
      <c r="H104" s="159">
        <v>1512</v>
      </c>
      <c r="I104" s="159">
        <v>687</v>
      </c>
      <c r="J104" s="159">
        <v>618</v>
      </c>
      <c r="K104" s="159">
        <v>531</v>
      </c>
      <c r="L104" s="159">
        <v>610</v>
      </c>
      <c r="M104" s="159">
        <v>533</v>
      </c>
      <c r="N104" s="159">
        <v>630</v>
      </c>
      <c r="O104" s="159">
        <v>705</v>
      </c>
      <c r="P104" s="160"/>
      <c r="Q104" s="160"/>
      <c r="R104" s="189"/>
    </row>
    <row r="105" spans="1:18" ht="14.25">
      <c r="A105" s="158" t="s">
        <v>316</v>
      </c>
      <c r="B105" s="161" t="s">
        <v>59</v>
      </c>
      <c r="C105" s="158" t="s">
        <v>213</v>
      </c>
      <c r="D105" s="158" t="s">
        <v>213</v>
      </c>
      <c r="E105" s="158" t="s">
        <v>103</v>
      </c>
      <c r="F105" s="158" t="s">
        <v>318</v>
      </c>
      <c r="G105" s="159">
        <v>2</v>
      </c>
      <c r="H105" s="159">
        <v>412271</v>
      </c>
      <c r="I105" s="159">
        <v>457252</v>
      </c>
      <c r="J105" s="159">
        <v>571481</v>
      </c>
      <c r="K105" s="159">
        <v>647729</v>
      </c>
      <c r="L105" s="159">
        <v>718935</v>
      </c>
      <c r="M105" s="159">
        <v>705264</v>
      </c>
      <c r="N105" s="159">
        <v>850362</v>
      </c>
      <c r="O105" s="159">
        <v>847648</v>
      </c>
      <c r="P105" s="160"/>
      <c r="Q105" s="160"/>
      <c r="R105" s="189"/>
    </row>
    <row r="106" spans="1:18" ht="14.25">
      <c r="A106" s="158" t="s">
        <v>316</v>
      </c>
      <c r="B106" s="161" t="s">
        <v>59</v>
      </c>
      <c r="C106" s="158" t="s">
        <v>284</v>
      </c>
      <c r="D106" s="158" t="s">
        <v>283</v>
      </c>
      <c r="E106" s="158" t="s">
        <v>311</v>
      </c>
      <c r="F106" s="158" t="s">
        <v>319</v>
      </c>
      <c r="G106" s="159">
        <v>3</v>
      </c>
      <c r="H106" s="159">
        <v>3755</v>
      </c>
      <c r="I106" s="159">
        <v>3770</v>
      </c>
      <c r="J106" s="159">
        <v>4100</v>
      </c>
      <c r="K106" s="159">
        <v>4339</v>
      </c>
      <c r="L106" s="159">
        <v>4562</v>
      </c>
      <c r="M106" s="159">
        <v>6465</v>
      </c>
      <c r="N106" s="159">
        <v>4964</v>
      </c>
      <c r="O106" s="159">
        <v>4917</v>
      </c>
      <c r="P106" s="160"/>
      <c r="Q106" s="160"/>
      <c r="R106" s="189"/>
    </row>
    <row r="107" spans="1:18" ht="14.25">
      <c r="A107" s="158" t="s">
        <v>316</v>
      </c>
      <c r="B107" s="161" t="s">
        <v>59</v>
      </c>
      <c r="C107" s="158" t="s">
        <v>284</v>
      </c>
      <c r="D107" s="158" t="s">
        <v>285</v>
      </c>
      <c r="E107" s="158" t="s">
        <v>311</v>
      </c>
      <c r="F107" s="158" t="s">
        <v>319</v>
      </c>
      <c r="G107" s="159">
        <v>3</v>
      </c>
      <c r="H107" s="159">
        <v>4139</v>
      </c>
      <c r="I107" s="159">
        <v>4037</v>
      </c>
      <c r="J107" s="159">
        <v>4344</v>
      </c>
      <c r="K107" s="159">
        <v>4562</v>
      </c>
      <c r="L107" s="159">
        <v>4798</v>
      </c>
      <c r="M107" s="159">
        <v>4862</v>
      </c>
      <c r="N107" s="159">
        <v>5167</v>
      </c>
      <c r="O107" s="159">
        <v>5258</v>
      </c>
      <c r="P107" s="160"/>
      <c r="Q107" s="160"/>
      <c r="R107" s="189"/>
    </row>
    <row r="108" spans="1:18" ht="14.25">
      <c r="A108" s="158" t="s">
        <v>316</v>
      </c>
      <c r="B108" s="161" t="s">
        <v>59</v>
      </c>
      <c r="C108" s="158" t="s">
        <v>284</v>
      </c>
      <c r="D108" s="158" t="s">
        <v>286</v>
      </c>
      <c r="E108" s="158" t="s">
        <v>311</v>
      </c>
      <c r="F108" s="158" t="s">
        <v>319</v>
      </c>
      <c r="G108" s="159">
        <v>3</v>
      </c>
      <c r="H108" s="159">
        <v>1672</v>
      </c>
      <c r="I108" s="159">
        <v>1973</v>
      </c>
      <c r="J108" s="159">
        <v>2819</v>
      </c>
      <c r="K108" s="159">
        <v>4313</v>
      </c>
      <c r="L108" s="159">
        <v>6527</v>
      </c>
      <c r="M108" s="159">
        <v>5423</v>
      </c>
      <c r="N108" s="159">
        <v>4013</v>
      </c>
      <c r="O108" s="159">
        <v>2519</v>
      </c>
      <c r="P108" s="160"/>
      <c r="Q108" s="160"/>
      <c r="R108" s="189"/>
    </row>
    <row r="109" spans="1:18" ht="14.25">
      <c r="A109" s="158" t="s">
        <v>316</v>
      </c>
      <c r="B109" s="161" t="s">
        <v>59</v>
      </c>
      <c r="C109" s="158" t="s">
        <v>284</v>
      </c>
      <c r="D109" s="158" t="s">
        <v>213</v>
      </c>
      <c r="E109" s="158" t="s">
        <v>311</v>
      </c>
      <c r="F109" s="158" t="s">
        <v>319</v>
      </c>
      <c r="G109" s="159">
        <v>3</v>
      </c>
      <c r="H109" s="159">
        <v>3863</v>
      </c>
      <c r="I109" s="159">
        <v>3883</v>
      </c>
      <c r="J109" s="159">
        <v>4215</v>
      </c>
      <c r="K109" s="159">
        <v>4455</v>
      </c>
      <c r="L109" s="159">
        <v>4691</v>
      </c>
      <c r="M109" s="159">
        <v>5667</v>
      </c>
      <c r="N109" s="159">
        <v>5066</v>
      </c>
      <c r="O109" s="159">
        <v>5083</v>
      </c>
      <c r="P109" s="160"/>
      <c r="Q109" s="160"/>
      <c r="R109" s="189"/>
    </row>
    <row r="110" spans="1:18" ht="14.25">
      <c r="A110" s="158" t="s">
        <v>316</v>
      </c>
      <c r="B110" s="161" t="s">
        <v>59</v>
      </c>
      <c r="C110" s="158" t="s">
        <v>289</v>
      </c>
      <c r="D110" s="158" t="s">
        <v>283</v>
      </c>
      <c r="E110" s="158" t="s">
        <v>311</v>
      </c>
      <c r="F110" s="158" t="s">
        <v>319</v>
      </c>
      <c r="G110" s="159">
        <v>3</v>
      </c>
      <c r="H110" s="159">
        <v>15224</v>
      </c>
      <c r="I110" s="159">
        <v>16086</v>
      </c>
      <c r="J110" s="159">
        <v>18480</v>
      </c>
      <c r="K110" s="159">
        <v>20294</v>
      </c>
      <c r="L110" s="159">
        <v>21931</v>
      </c>
      <c r="M110" s="159">
        <v>21615</v>
      </c>
      <c r="N110" s="159">
        <v>25673</v>
      </c>
      <c r="O110" s="159">
        <v>25230</v>
      </c>
      <c r="P110" s="160"/>
      <c r="Q110" s="160"/>
      <c r="R110" s="189"/>
    </row>
    <row r="111" spans="1:18" ht="14.25">
      <c r="A111" s="158" t="s">
        <v>316</v>
      </c>
      <c r="B111" s="161" t="s">
        <v>59</v>
      </c>
      <c r="C111" s="158" t="s">
        <v>289</v>
      </c>
      <c r="D111" s="158" t="s">
        <v>285</v>
      </c>
      <c r="E111" s="158" t="s">
        <v>311</v>
      </c>
      <c r="F111" s="158" t="s">
        <v>319</v>
      </c>
      <c r="G111" s="159">
        <v>3</v>
      </c>
      <c r="H111" s="159">
        <v>15678</v>
      </c>
      <c r="I111" s="159">
        <v>16509</v>
      </c>
      <c r="J111" s="159">
        <v>19095</v>
      </c>
      <c r="K111" s="159">
        <v>20884</v>
      </c>
      <c r="L111" s="159">
        <v>22612</v>
      </c>
      <c r="M111" s="159">
        <v>22003</v>
      </c>
      <c r="N111" s="159">
        <v>26452</v>
      </c>
      <c r="O111" s="159">
        <v>24700</v>
      </c>
      <c r="P111" s="160"/>
      <c r="Q111" s="160"/>
      <c r="R111" s="189"/>
    </row>
    <row r="112" spans="1:18" ht="14.25">
      <c r="A112" s="158" t="s">
        <v>316</v>
      </c>
      <c r="B112" s="161" t="s">
        <v>59</v>
      </c>
      <c r="C112" s="158" t="s">
        <v>289</v>
      </c>
      <c r="D112" s="158" t="s">
        <v>286</v>
      </c>
      <c r="E112" s="158" t="s">
        <v>311</v>
      </c>
      <c r="F112" s="158" t="s">
        <v>319</v>
      </c>
      <c r="G112" s="159">
        <v>3</v>
      </c>
      <c r="H112" s="159">
        <v>4932</v>
      </c>
      <c r="I112" s="159">
        <v>6170</v>
      </c>
      <c r="J112" s="159">
        <v>7264</v>
      </c>
      <c r="K112" s="159">
        <v>10113</v>
      </c>
      <c r="L112" s="159">
        <v>14102</v>
      </c>
      <c r="M112" s="159">
        <v>11324</v>
      </c>
      <c r="N112" s="159">
        <v>13478</v>
      </c>
      <c r="O112" s="159">
        <v>12296</v>
      </c>
      <c r="P112" s="160"/>
      <c r="Q112" s="160"/>
      <c r="R112" s="189"/>
    </row>
    <row r="113" spans="1:18" ht="14.25">
      <c r="A113" s="158" t="s">
        <v>316</v>
      </c>
      <c r="B113" s="161" t="s">
        <v>59</v>
      </c>
      <c r="C113" s="158" t="s">
        <v>289</v>
      </c>
      <c r="D113" s="158" t="s">
        <v>213</v>
      </c>
      <c r="E113" s="158" t="s">
        <v>311</v>
      </c>
      <c r="F113" s="158" t="s">
        <v>319</v>
      </c>
      <c r="G113" s="159">
        <v>3</v>
      </c>
      <c r="H113" s="159">
        <v>15189</v>
      </c>
      <c r="I113" s="159">
        <v>16210</v>
      </c>
      <c r="J113" s="159">
        <v>18719</v>
      </c>
      <c r="K113" s="159">
        <v>20558</v>
      </c>
      <c r="L113" s="159">
        <v>22260</v>
      </c>
      <c r="M113" s="159">
        <v>21783</v>
      </c>
      <c r="N113" s="159">
        <v>26028</v>
      </c>
      <c r="O113" s="159">
        <v>24898</v>
      </c>
      <c r="P113" s="160"/>
      <c r="Q113" s="160"/>
      <c r="R113" s="189"/>
    </row>
    <row r="114" spans="1:18" ht="14.25">
      <c r="A114" s="158" t="s">
        <v>316</v>
      </c>
      <c r="B114" s="161" t="s">
        <v>59</v>
      </c>
      <c r="C114" s="158" t="s">
        <v>291</v>
      </c>
      <c r="D114" s="158" t="s">
        <v>283</v>
      </c>
      <c r="E114" s="158" t="s">
        <v>311</v>
      </c>
      <c r="F114" s="158" t="s">
        <v>319</v>
      </c>
      <c r="G114" s="159">
        <v>3</v>
      </c>
      <c r="H114" s="159">
        <v>29440</v>
      </c>
      <c r="I114" s="159">
        <v>31805</v>
      </c>
      <c r="J114" s="159">
        <v>37572</v>
      </c>
      <c r="K114" s="159">
        <v>42043</v>
      </c>
      <c r="L114" s="159">
        <v>47470</v>
      </c>
      <c r="M114" s="159">
        <v>48879</v>
      </c>
      <c r="N114" s="159">
        <v>58767</v>
      </c>
      <c r="O114" s="159">
        <v>57474</v>
      </c>
      <c r="P114" s="160"/>
      <c r="Q114" s="160"/>
      <c r="R114" s="189"/>
    </row>
    <row r="115" spans="1:18" ht="14.25">
      <c r="A115" s="158" t="s">
        <v>316</v>
      </c>
      <c r="B115" s="161" t="s">
        <v>59</v>
      </c>
      <c r="C115" s="158" t="s">
        <v>291</v>
      </c>
      <c r="D115" s="158" t="s">
        <v>285</v>
      </c>
      <c r="E115" s="158" t="s">
        <v>311</v>
      </c>
      <c r="F115" s="158" t="s">
        <v>319</v>
      </c>
      <c r="G115" s="159">
        <v>3</v>
      </c>
      <c r="H115" s="159">
        <v>34071</v>
      </c>
      <c r="I115" s="159">
        <v>37035</v>
      </c>
      <c r="J115" s="159">
        <v>44263</v>
      </c>
      <c r="K115" s="159">
        <v>49675</v>
      </c>
      <c r="L115" s="159">
        <v>56422</v>
      </c>
      <c r="M115" s="159">
        <v>57388</v>
      </c>
      <c r="N115" s="159">
        <v>69137</v>
      </c>
      <c r="O115" s="159">
        <v>68142</v>
      </c>
      <c r="P115" s="160"/>
      <c r="Q115" s="160"/>
      <c r="R115" s="189"/>
    </row>
    <row r="116" spans="1:18" ht="14.25">
      <c r="A116" s="158" t="s">
        <v>316</v>
      </c>
      <c r="B116" s="161" t="s">
        <v>59</v>
      </c>
      <c r="C116" s="158" t="s">
        <v>291</v>
      </c>
      <c r="D116" s="158" t="s">
        <v>286</v>
      </c>
      <c r="E116" s="158" t="s">
        <v>311</v>
      </c>
      <c r="F116" s="158" t="s">
        <v>319</v>
      </c>
      <c r="G116" s="159">
        <v>3</v>
      </c>
      <c r="H116" s="159">
        <v>7612</v>
      </c>
      <c r="I116" s="159">
        <v>11018</v>
      </c>
      <c r="J116" s="159">
        <v>12693</v>
      </c>
      <c r="K116" s="159">
        <v>18079</v>
      </c>
      <c r="L116" s="159">
        <v>24274</v>
      </c>
      <c r="M116" s="159">
        <v>22194</v>
      </c>
      <c r="N116" s="159">
        <v>27572</v>
      </c>
      <c r="O116" s="159">
        <v>24999</v>
      </c>
      <c r="P116" s="160"/>
      <c r="Q116" s="160"/>
      <c r="R116" s="189"/>
    </row>
    <row r="117" spans="1:18" ht="14.25">
      <c r="A117" s="158" t="s">
        <v>316</v>
      </c>
      <c r="B117" s="161" t="s">
        <v>59</v>
      </c>
      <c r="C117" s="158" t="s">
        <v>291</v>
      </c>
      <c r="D117" s="158" t="s">
        <v>213</v>
      </c>
      <c r="E117" s="158" t="s">
        <v>311</v>
      </c>
      <c r="F117" s="158" t="s">
        <v>319</v>
      </c>
      <c r="G117" s="159">
        <v>3</v>
      </c>
      <c r="H117" s="159">
        <v>31507</v>
      </c>
      <c r="I117" s="159">
        <v>34436</v>
      </c>
      <c r="J117" s="159">
        <v>40977</v>
      </c>
      <c r="K117" s="159">
        <v>45966</v>
      </c>
      <c r="L117" s="159">
        <v>52048</v>
      </c>
      <c r="M117" s="159">
        <v>53177</v>
      </c>
      <c r="N117" s="159">
        <v>63953</v>
      </c>
      <c r="O117" s="159">
        <v>62713</v>
      </c>
      <c r="P117" s="160"/>
      <c r="Q117" s="160"/>
      <c r="R117" s="189"/>
    </row>
    <row r="118" spans="1:18" ht="14.25">
      <c r="A118" s="158" t="s">
        <v>316</v>
      </c>
      <c r="B118" s="161" t="s">
        <v>59</v>
      </c>
      <c r="C118" s="158" t="s">
        <v>293</v>
      </c>
      <c r="D118" s="158" t="s">
        <v>283</v>
      </c>
      <c r="E118" s="158" t="s">
        <v>311</v>
      </c>
      <c r="F118" s="158" t="s">
        <v>319</v>
      </c>
      <c r="G118" s="159">
        <v>3</v>
      </c>
      <c r="H118" s="159">
        <v>37968</v>
      </c>
      <c r="I118" s="159">
        <v>41256</v>
      </c>
      <c r="J118" s="159">
        <v>49290</v>
      </c>
      <c r="K118" s="159">
        <v>55666</v>
      </c>
      <c r="L118" s="159">
        <v>63808</v>
      </c>
      <c r="M118" s="159">
        <v>65826</v>
      </c>
      <c r="N118" s="159">
        <v>79674</v>
      </c>
      <c r="O118" s="159">
        <v>79087</v>
      </c>
      <c r="P118" s="160"/>
      <c r="Q118" s="160"/>
      <c r="R118" s="189"/>
    </row>
    <row r="119" spans="1:18" ht="14.25">
      <c r="A119" s="158" t="s">
        <v>316</v>
      </c>
      <c r="B119" s="161" t="s">
        <v>59</v>
      </c>
      <c r="C119" s="158" t="s">
        <v>293</v>
      </c>
      <c r="D119" s="158" t="s">
        <v>285</v>
      </c>
      <c r="E119" s="158" t="s">
        <v>311</v>
      </c>
      <c r="F119" s="158" t="s">
        <v>319</v>
      </c>
      <c r="G119" s="159">
        <v>3</v>
      </c>
      <c r="H119" s="159">
        <v>47952</v>
      </c>
      <c r="I119" s="159">
        <v>52029</v>
      </c>
      <c r="J119" s="159">
        <v>63078</v>
      </c>
      <c r="K119" s="159">
        <v>71120</v>
      </c>
      <c r="L119" s="159">
        <v>81762</v>
      </c>
      <c r="M119" s="159">
        <v>83137</v>
      </c>
      <c r="N119" s="159">
        <v>100998</v>
      </c>
      <c r="O119" s="159">
        <v>101170</v>
      </c>
      <c r="P119" s="160"/>
      <c r="Q119" s="160"/>
      <c r="R119" s="189"/>
    </row>
    <row r="120" spans="1:18" ht="14.25">
      <c r="A120" s="158" t="s">
        <v>316</v>
      </c>
      <c r="B120" s="161" t="s">
        <v>59</v>
      </c>
      <c r="C120" s="158" t="s">
        <v>293</v>
      </c>
      <c r="D120" s="158" t="s">
        <v>286</v>
      </c>
      <c r="E120" s="158" t="s">
        <v>311</v>
      </c>
      <c r="F120" s="158" t="s">
        <v>319</v>
      </c>
      <c r="G120" s="159">
        <v>3</v>
      </c>
      <c r="H120" s="159">
        <v>8292</v>
      </c>
      <c r="I120" s="159">
        <v>12632</v>
      </c>
      <c r="J120" s="159">
        <v>13825</v>
      </c>
      <c r="K120" s="159">
        <v>29718</v>
      </c>
      <c r="L120" s="159">
        <v>30051</v>
      </c>
      <c r="M120" s="159">
        <v>20986</v>
      </c>
      <c r="N120" s="159">
        <v>30755</v>
      </c>
      <c r="O120" s="159">
        <v>28069</v>
      </c>
      <c r="P120" s="160"/>
      <c r="Q120" s="160"/>
      <c r="R120" s="189"/>
    </row>
    <row r="121" spans="1:18" ht="14.25">
      <c r="A121" s="158" t="s">
        <v>316</v>
      </c>
      <c r="B121" s="161" t="s">
        <v>59</v>
      </c>
      <c r="C121" s="158" t="s">
        <v>293</v>
      </c>
      <c r="D121" s="158" t="s">
        <v>213</v>
      </c>
      <c r="E121" s="158" t="s">
        <v>311</v>
      </c>
      <c r="F121" s="158" t="s">
        <v>319</v>
      </c>
      <c r="G121" s="159">
        <v>3</v>
      </c>
      <c r="H121" s="159">
        <v>42616</v>
      </c>
      <c r="I121" s="159">
        <v>46632</v>
      </c>
      <c r="J121" s="159">
        <v>56229</v>
      </c>
      <c r="K121" s="159">
        <v>63505</v>
      </c>
      <c r="L121" s="159">
        <v>72843</v>
      </c>
      <c r="M121" s="159">
        <v>74491</v>
      </c>
      <c r="N121" s="159">
        <v>90308</v>
      </c>
      <c r="O121" s="159">
        <v>89956</v>
      </c>
      <c r="P121" s="160"/>
      <c r="Q121" s="160"/>
      <c r="R121" s="189"/>
    </row>
    <row r="122" spans="1:18" ht="14.25">
      <c r="A122" s="158" t="s">
        <v>316</v>
      </c>
      <c r="B122" s="161" t="s">
        <v>59</v>
      </c>
      <c r="C122" s="158" t="s">
        <v>295</v>
      </c>
      <c r="D122" s="158" t="s">
        <v>283</v>
      </c>
      <c r="E122" s="158" t="s">
        <v>311</v>
      </c>
      <c r="F122" s="158" t="s">
        <v>319</v>
      </c>
      <c r="G122" s="159">
        <v>3</v>
      </c>
      <c r="H122" s="159">
        <v>46200</v>
      </c>
      <c r="I122" s="159">
        <v>49123</v>
      </c>
      <c r="J122" s="159">
        <v>58133</v>
      </c>
      <c r="K122" s="159">
        <v>64764</v>
      </c>
      <c r="L122" s="159">
        <v>73789</v>
      </c>
      <c r="M122" s="159">
        <v>75194</v>
      </c>
      <c r="N122" s="159">
        <v>91540</v>
      </c>
      <c r="O122" s="159">
        <v>92826</v>
      </c>
      <c r="P122" s="160"/>
      <c r="Q122" s="160"/>
      <c r="R122" s="189"/>
    </row>
    <row r="123" spans="1:18" ht="14.25">
      <c r="A123" s="158" t="s">
        <v>316</v>
      </c>
      <c r="B123" s="161" t="s">
        <v>59</v>
      </c>
      <c r="C123" s="158" t="s">
        <v>295</v>
      </c>
      <c r="D123" s="158" t="s">
        <v>285</v>
      </c>
      <c r="E123" s="158" t="s">
        <v>311</v>
      </c>
      <c r="F123" s="158" t="s">
        <v>319</v>
      </c>
      <c r="G123" s="159">
        <v>3</v>
      </c>
      <c r="H123" s="159">
        <v>59791</v>
      </c>
      <c r="I123" s="159">
        <v>64100</v>
      </c>
      <c r="J123" s="159">
        <v>77053</v>
      </c>
      <c r="K123" s="159">
        <v>85803</v>
      </c>
      <c r="L123" s="159">
        <v>97637</v>
      </c>
      <c r="M123" s="159">
        <v>97110</v>
      </c>
      <c r="N123" s="159">
        <v>118197</v>
      </c>
      <c r="O123" s="159">
        <v>120669</v>
      </c>
      <c r="P123" s="160"/>
      <c r="Q123" s="160"/>
      <c r="R123" s="189"/>
    </row>
    <row r="124" spans="1:18" ht="14.25">
      <c r="A124" s="158" t="s">
        <v>316</v>
      </c>
      <c r="B124" s="161" t="s">
        <v>59</v>
      </c>
      <c r="C124" s="158" t="s">
        <v>295</v>
      </c>
      <c r="D124" s="158" t="s">
        <v>286</v>
      </c>
      <c r="E124" s="158" t="s">
        <v>311</v>
      </c>
      <c r="F124" s="158" t="s">
        <v>319</v>
      </c>
      <c r="G124" s="159">
        <v>3</v>
      </c>
      <c r="H124" s="159">
        <v>8766</v>
      </c>
      <c r="I124" s="159">
        <v>13820</v>
      </c>
      <c r="J124" s="159">
        <v>14081</v>
      </c>
      <c r="K124" s="159">
        <v>20878</v>
      </c>
      <c r="L124" s="159">
        <v>32030</v>
      </c>
      <c r="M124" s="159">
        <v>28166</v>
      </c>
      <c r="N124" s="159">
        <v>32420</v>
      </c>
      <c r="O124" s="159">
        <v>29233</v>
      </c>
      <c r="P124" s="160"/>
      <c r="Q124" s="160"/>
      <c r="R124" s="189"/>
    </row>
    <row r="125" spans="1:18" ht="14.25">
      <c r="A125" s="158" t="s">
        <v>316</v>
      </c>
      <c r="B125" s="161" t="s">
        <v>59</v>
      </c>
      <c r="C125" s="158" t="s">
        <v>295</v>
      </c>
      <c r="D125" s="158" t="s">
        <v>213</v>
      </c>
      <c r="E125" s="158" t="s">
        <v>311</v>
      </c>
      <c r="F125" s="158" t="s">
        <v>319</v>
      </c>
      <c r="G125" s="159">
        <v>3</v>
      </c>
      <c r="H125" s="159">
        <v>52456</v>
      </c>
      <c r="I125" s="159">
        <v>56465</v>
      </c>
      <c r="J125" s="159">
        <v>67534</v>
      </c>
      <c r="K125" s="159">
        <v>75314</v>
      </c>
      <c r="L125" s="159">
        <v>85733</v>
      </c>
      <c r="M125" s="159">
        <v>86171</v>
      </c>
      <c r="N125" s="159">
        <v>104819</v>
      </c>
      <c r="O125" s="159">
        <v>106483</v>
      </c>
      <c r="P125" s="160"/>
      <c r="Q125" s="160"/>
      <c r="R125" s="189"/>
    </row>
    <row r="126" spans="1:18" ht="14.25">
      <c r="A126" s="158" t="s">
        <v>316</v>
      </c>
      <c r="B126" s="161" t="s">
        <v>59</v>
      </c>
      <c r="C126" s="158" t="s">
        <v>297</v>
      </c>
      <c r="D126" s="158" t="s">
        <v>283</v>
      </c>
      <c r="E126" s="158" t="s">
        <v>311</v>
      </c>
      <c r="F126" s="158" t="s">
        <v>319</v>
      </c>
      <c r="G126" s="159">
        <v>3</v>
      </c>
      <c r="H126" s="159">
        <v>55231</v>
      </c>
      <c r="I126" s="159">
        <v>58014</v>
      </c>
      <c r="J126" s="159">
        <v>68791</v>
      </c>
      <c r="K126" s="159">
        <v>77857</v>
      </c>
      <c r="L126" s="159">
        <v>88366</v>
      </c>
      <c r="M126" s="159">
        <v>88973</v>
      </c>
      <c r="N126" s="159">
        <v>107233</v>
      </c>
      <c r="O126" s="159">
        <v>108947</v>
      </c>
      <c r="P126" s="160"/>
      <c r="Q126" s="160"/>
      <c r="R126" s="189"/>
    </row>
    <row r="127" spans="1:18" ht="14.25">
      <c r="A127" s="158" t="s">
        <v>316</v>
      </c>
      <c r="B127" s="161" t="s">
        <v>59</v>
      </c>
      <c r="C127" s="158" t="s">
        <v>297</v>
      </c>
      <c r="D127" s="158" t="s">
        <v>285</v>
      </c>
      <c r="E127" s="158" t="s">
        <v>311</v>
      </c>
      <c r="F127" s="158" t="s">
        <v>319</v>
      </c>
      <c r="G127" s="159">
        <v>3</v>
      </c>
      <c r="H127" s="159">
        <v>69297</v>
      </c>
      <c r="I127" s="159">
        <v>74217</v>
      </c>
      <c r="J127" s="159">
        <v>90112</v>
      </c>
      <c r="K127" s="159">
        <v>101775</v>
      </c>
      <c r="L127" s="159">
        <v>116068</v>
      </c>
      <c r="M127" s="159">
        <v>113301</v>
      </c>
      <c r="N127" s="159">
        <v>137753</v>
      </c>
      <c r="O127" s="159">
        <v>142036</v>
      </c>
      <c r="P127" s="160"/>
      <c r="Q127" s="160"/>
      <c r="R127" s="189"/>
    </row>
    <row r="128" spans="1:18" ht="14.25">
      <c r="A128" s="158" t="s">
        <v>316</v>
      </c>
      <c r="B128" s="161" t="s">
        <v>59</v>
      </c>
      <c r="C128" s="158" t="s">
        <v>297</v>
      </c>
      <c r="D128" s="158" t="s">
        <v>286</v>
      </c>
      <c r="E128" s="158" t="s">
        <v>311</v>
      </c>
      <c r="F128" s="158" t="s">
        <v>319</v>
      </c>
      <c r="G128" s="159">
        <v>3</v>
      </c>
      <c r="H128" s="159">
        <v>8423</v>
      </c>
      <c r="I128" s="159">
        <v>14755</v>
      </c>
      <c r="J128" s="159">
        <v>16778</v>
      </c>
      <c r="K128" s="159">
        <v>25384</v>
      </c>
      <c r="L128" s="159">
        <v>37270</v>
      </c>
      <c r="M128" s="159">
        <v>34857</v>
      </c>
      <c r="N128" s="159">
        <v>37056</v>
      </c>
      <c r="O128" s="159">
        <v>34825</v>
      </c>
      <c r="P128" s="160"/>
      <c r="Q128" s="160"/>
      <c r="R128" s="189"/>
    </row>
    <row r="129" spans="1:18" ht="14.25">
      <c r="A129" s="158" t="s">
        <v>316</v>
      </c>
      <c r="B129" s="161" t="s">
        <v>59</v>
      </c>
      <c r="C129" s="158" t="s">
        <v>297</v>
      </c>
      <c r="D129" s="158" t="s">
        <v>213</v>
      </c>
      <c r="E129" s="158" t="s">
        <v>311</v>
      </c>
      <c r="F129" s="158" t="s">
        <v>319</v>
      </c>
      <c r="G129" s="159">
        <v>3</v>
      </c>
      <c r="H129" s="159">
        <v>61563</v>
      </c>
      <c r="I129" s="159">
        <v>65831</v>
      </c>
      <c r="J129" s="159">
        <v>79231</v>
      </c>
      <c r="K129" s="159">
        <v>89697</v>
      </c>
      <c r="L129" s="159">
        <v>102130</v>
      </c>
      <c r="M129" s="159">
        <v>101184</v>
      </c>
      <c r="N129" s="159">
        <v>122522</v>
      </c>
      <c r="O129" s="159">
        <v>125260</v>
      </c>
      <c r="P129" s="160"/>
      <c r="Q129" s="160"/>
      <c r="R129" s="189"/>
    </row>
    <row r="130" spans="1:18" ht="14.25">
      <c r="A130" s="158" t="s">
        <v>316</v>
      </c>
      <c r="B130" s="161" t="s">
        <v>59</v>
      </c>
      <c r="C130" s="158" t="s">
        <v>299</v>
      </c>
      <c r="D130" s="158" t="s">
        <v>283</v>
      </c>
      <c r="E130" s="158" t="s">
        <v>311</v>
      </c>
      <c r="F130" s="158" t="s">
        <v>319</v>
      </c>
      <c r="G130" s="159">
        <v>3</v>
      </c>
      <c r="H130" s="159">
        <v>56761</v>
      </c>
      <c r="I130" s="159">
        <v>57944</v>
      </c>
      <c r="J130" s="159">
        <v>69321</v>
      </c>
      <c r="K130" s="159">
        <v>79371</v>
      </c>
      <c r="L130" s="159">
        <v>89869</v>
      </c>
      <c r="M130" s="159">
        <v>87937</v>
      </c>
      <c r="N130" s="159">
        <v>105698</v>
      </c>
      <c r="O130" s="159">
        <v>108117</v>
      </c>
      <c r="P130" s="160"/>
      <c r="Q130" s="160"/>
      <c r="R130" s="189"/>
    </row>
    <row r="131" spans="1:18" ht="14.25">
      <c r="A131" s="158" t="s">
        <v>316</v>
      </c>
      <c r="B131" s="161" t="s">
        <v>59</v>
      </c>
      <c r="C131" s="158" t="s">
        <v>299</v>
      </c>
      <c r="D131" s="158" t="s">
        <v>285</v>
      </c>
      <c r="E131" s="158" t="s">
        <v>311</v>
      </c>
      <c r="F131" s="158" t="s">
        <v>319</v>
      </c>
      <c r="G131" s="159">
        <v>3</v>
      </c>
      <c r="H131" s="159">
        <v>64099</v>
      </c>
      <c r="I131" s="159">
        <v>65948</v>
      </c>
      <c r="J131" s="159">
        <v>81182</v>
      </c>
      <c r="K131" s="159">
        <v>93562</v>
      </c>
      <c r="L131" s="159">
        <v>107846</v>
      </c>
      <c r="M131" s="159">
        <v>104001</v>
      </c>
      <c r="N131" s="159">
        <v>129631</v>
      </c>
      <c r="O131" s="159">
        <v>135972</v>
      </c>
      <c r="P131" s="160"/>
      <c r="Q131" s="160"/>
      <c r="R131" s="189"/>
    </row>
    <row r="132" spans="1:18" ht="14.25">
      <c r="A132" s="158" t="s">
        <v>316</v>
      </c>
      <c r="B132" s="161" t="s">
        <v>59</v>
      </c>
      <c r="C132" s="158" t="s">
        <v>299</v>
      </c>
      <c r="D132" s="158" t="s">
        <v>286</v>
      </c>
      <c r="E132" s="158" t="s">
        <v>311</v>
      </c>
      <c r="F132" s="158" t="s">
        <v>319</v>
      </c>
      <c r="G132" s="159">
        <v>3</v>
      </c>
      <c r="H132" s="159">
        <v>7299</v>
      </c>
      <c r="I132" s="159">
        <v>14592</v>
      </c>
      <c r="J132" s="159">
        <v>17334</v>
      </c>
      <c r="K132" s="159">
        <v>26144</v>
      </c>
      <c r="L132" s="159">
        <v>51503</v>
      </c>
      <c r="M132" s="159">
        <v>43231</v>
      </c>
      <c r="N132" s="159">
        <v>43834</v>
      </c>
      <c r="O132" s="159">
        <v>36234</v>
      </c>
      <c r="P132" s="160"/>
      <c r="Q132" s="160"/>
      <c r="R132" s="189"/>
    </row>
    <row r="133" spans="1:18" ht="14.25">
      <c r="A133" s="158" t="s">
        <v>316</v>
      </c>
      <c r="B133" s="161" t="s">
        <v>59</v>
      </c>
      <c r="C133" s="158" t="s">
        <v>299</v>
      </c>
      <c r="D133" s="158" t="s">
        <v>213</v>
      </c>
      <c r="E133" s="158" t="s">
        <v>311</v>
      </c>
      <c r="F133" s="158" t="s">
        <v>319</v>
      </c>
      <c r="G133" s="159">
        <v>3</v>
      </c>
      <c r="H133" s="159">
        <v>59911</v>
      </c>
      <c r="I133" s="159">
        <v>61890</v>
      </c>
      <c r="J133" s="159">
        <v>75235</v>
      </c>
      <c r="K133" s="159">
        <v>86465</v>
      </c>
      <c r="L133" s="159">
        <v>98874</v>
      </c>
      <c r="M133" s="159">
        <v>96050</v>
      </c>
      <c r="N133" s="159">
        <v>117808</v>
      </c>
      <c r="O133" s="159">
        <v>121973</v>
      </c>
      <c r="P133" s="160"/>
      <c r="Q133" s="160"/>
      <c r="R133" s="189"/>
    </row>
    <row r="134" spans="1:18" ht="14.25">
      <c r="A134" s="158" t="s">
        <v>316</v>
      </c>
      <c r="B134" s="161" t="s">
        <v>59</v>
      </c>
      <c r="C134" s="158" t="s">
        <v>301</v>
      </c>
      <c r="D134" s="158" t="s">
        <v>283</v>
      </c>
      <c r="E134" s="158" t="s">
        <v>311</v>
      </c>
      <c r="F134" s="158" t="s">
        <v>319</v>
      </c>
      <c r="G134" s="159">
        <v>3</v>
      </c>
      <c r="H134" s="159">
        <v>49059</v>
      </c>
      <c r="I134" s="159">
        <v>51362</v>
      </c>
      <c r="J134" s="159">
        <v>61483</v>
      </c>
      <c r="K134" s="159">
        <v>69865</v>
      </c>
      <c r="L134" s="159">
        <v>79841</v>
      </c>
      <c r="M134" s="159">
        <v>77115</v>
      </c>
      <c r="N134" s="159">
        <v>94266</v>
      </c>
      <c r="O134" s="159">
        <v>98557</v>
      </c>
      <c r="P134" s="160"/>
      <c r="Q134" s="160"/>
      <c r="R134" s="189"/>
    </row>
    <row r="135" spans="1:18" ht="14.25">
      <c r="A135" s="158" t="s">
        <v>316</v>
      </c>
      <c r="B135" s="161" t="s">
        <v>59</v>
      </c>
      <c r="C135" s="158" t="s">
        <v>301</v>
      </c>
      <c r="D135" s="158" t="s">
        <v>285</v>
      </c>
      <c r="E135" s="158" t="s">
        <v>311</v>
      </c>
      <c r="F135" s="158" t="s">
        <v>319</v>
      </c>
      <c r="G135" s="159">
        <v>3</v>
      </c>
      <c r="H135" s="159">
        <v>52904</v>
      </c>
      <c r="I135" s="159">
        <v>54937</v>
      </c>
      <c r="J135" s="159">
        <v>67381</v>
      </c>
      <c r="K135" s="159">
        <v>75920</v>
      </c>
      <c r="L135" s="159">
        <v>86733</v>
      </c>
      <c r="M135" s="159">
        <v>80063</v>
      </c>
      <c r="N135" s="159">
        <v>101305</v>
      </c>
      <c r="O135" s="159">
        <v>108644</v>
      </c>
      <c r="P135" s="160"/>
      <c r="Q135" s="160"/>
      <c r="R135" s="189"/>
    </row>
    <row r="136" spans="1:18" ht="14.25">
      <c r="A136" s="158" t="s">
        <v>316</v>
      </c>
      <c r="B136" s="161" t="s">
        <v>59</v>
      </c>
      <c r="C136" s="158" t="s">
        <v>301</v>
      </c>
      <c r="D136" s="158" t="s">
        <v>286</v>
      </c>
      <c r="E136" s="158" t="s">
        <v>311</v>
      </c>
      <c r="F136" s="158" t="s">
        <v>319</v>
      </c>
      <c r="G136" s="159">
        <v>3</v>
      </c>
      <c r="H136" s="159">
        <v>3780</v>
      </c>
      <c r="I136" s="159">
        <v>9927</v>
      </c>
      <c r="J136" s="159">
        <v>9840</v>
      </c>
      <c r="K136" s="159">
        <v>14687</v>
      </c>
      <c r="L136" s="159">
        <v>23982</v>
      </c>
      <c r="M136" s="159">
        <v>26660</v>
      </c>
      <c r="N136" s="159">
        <v>39255</v>
      </c>
      <c r="O136" s="159">
        <v>29679</v>
      </c>
      <c r="P136" s="160"/>
      <c r="Q136" s="160"/>
      <c r="R136" s="189"/>
    </row>
    <row r="137" spans="1:18" ht="14.25">
      <c r="A137" s="158" t="s">
        <v>316</v>
      </c>
      <c r="B137" s="161" t="s">
        <v>59</v>
      </c>
      <c r="C137" s="158" t="s">
        <v>301</v>
      </c>
      <c r="D137" s="158" t="s">
        <v>213</v>
      </c>
      <c r="E137" s="158" t="s">
        <v>311</v>
      </c>
      <c r="F137" s="158" t="s">
        <v>319</v>
      </c>
      <c r="G137" s="159">
        <v>3</v>
      </c>
      <c r="H137" s="159">
        <v>50396</v>
      </c>
      <c r="I137" s="159">
        <v>53151</v>
      </c>
      <c r="J137" s="159">
        <v>64489</v>
      </c>
      <c r="K137" s="159">
        <v>72967</v>
      </c>
      <c r="L137" s="159">
        <v>83360</v>
      </c>
      <c r="M137" s="159">
        <v>78613</v>
      </c>
      <c r="N137" s="159">
        <v>97892</v>
      </c>
      <c r="O137" s="159">
        <v>103624</v>
      </c>
      <c r="P137" s="160"/>
      <c r="Q137" s="160"/>
      <c r="R137" s="189"/>
    </row>
    <row r="138" spans="1:18" ht="14.25">
      <c r="A138" s="158" t="s">
        <v>316</v>
      </c>
      <c r="B138" s="161" t="s">
        <v>59</v>
      </c>
      <c r="C138" s="158" t="s">
        <v>303</v>
      </c>
      <c r="D138" s="158" t="s">
        <v>283</v>
      </c>
      <c r="E138" s="158" t="s">
        <v>311</v>
      </c>
      <c r="F138" s="158" t="s">
        <v>319</v>
      </c>
      <c r="G138" s="159">
        <v>3</v>
      </c>
      <c r="H138" s="159">
        <v>44267</v>
      </c>
      <c r="I138" s="159">
        <v>46374</v>
      </c>
      <c r="J138" s="159">
        <v>54816</v>
      </c>
      <c r="K138" s="159">
        <v>61729</v>
      </c>
      <c r="L138" s="159">
        <v>69491</v>
      </c>
      <c r="M138" s="159">
        <v>63390</v>
      </c>
      <c r="N138" s="159">
        <v>78748</v>
      </c>
      <c r="O138" s="159">
        <v>83596</v>
      </c>
      <c r="P138" s="160"/>
      <c r="Q138" s="160"/>
      <c r="R138" s="189"/>
    </row>
    <row r="139" spans="1:18" ht="14.25">
      <c r="A139" s="158" t="s">
        <v>316</v>
      </c>
      <c r="B139" s="161" t="s">
        <v>59</v>
      </c>
      <c r="C139" s="158" t="s">
        <v>303</v>
      </c>
      <c r="D139" s="158" t="s">
        <v>285</v>
      </c>
      <c r="E139" s="158" t="s">
        <v>311</v>
      </c>
      <c r="F139" s="158" t="s">
        <v>319</v>
      </c>
      <c r="G139" s="159">
        <v>3</v>
      </c>
      <c r="H139" s="159">
        <v>48809</v>
      </c>
      <c r="I139" s="159">
        <v>50487</v>
      </c>
      <c r="J139" s="159">
        <v>62881</v>
      </c>
      <c r="K139" s="159">
        <v>69584</v>
      </c>
      <c r="L139" s="159">
        <v>79126</v>
      </c>
      <c r="M139" s="159">
        <v>69030</v>
      </c>
      <c r="N139" s="159">
        <v>84361</v>
      </c>
      <c r="O139" s="159">
        <v>90470</v>
      </c>
      <c r="P139" s="160"/>
      <c r="Q139" s="160"/>
      <c r="R139" s="189"/>
    </row>
    <row r="140" spans="1:18" ht="14.25">
      <c r="A140" s="158" t="s">
        <v>316</v>
      </c>
      <c r="B140" s="161" t="s">
        <v>59</v>
      </c>
      <c r="C140" s="158" t="s">
        <v>303</v>
      </c>
      <c r="D140" s="158" t="s">
        <v>286</v>
      </c>
      <c r="E140" s="158" t="s">
        <v>311</v>
      </c>
      <c r="F140" s="158" t="s">
        <v>319</v>
      </c>
      <c r="G140" s="159">
        <v>3</v>
      </c>
      <c r="H140" s="159">
        <v>2433</v>
      </c>
      <c r="I140" s="159">
        <v>5382</v>
      </c>
      <c r="J140" s="159">
        <v>9933</v>
      </c>
      <c r="K140" s="159">
        <v>10063</v>
      </c>
      <c r="L140" s="159">
        <v>15669</v>
      </c>
      <c r="M140" s="159">
        <v>13175</v>
      </c>
      <c r="N140" s="159">
        <v>18467</v>
      </c>
      <c r="O140" s="159">
        <v>19819</v>
      </c>
      <c r="P140" s="160"/>
      <c r="Q140" s="160"/>
      <c r="R140" s="189"/>
    </row>
    <row r="141" spans="1:18" ht="14.25">
      <c r="A141" s="158" t="s">
        <v>316</v>
      </c>
      <c r="B141" s="161" t="s">
        <v>59</v>
      </c>
      <c r="C141" s="158" t="s">
        <v>303</v>
      </c>
      <c r="D141" s="158" t="s">
        <v>213</v>
      </c>
      <c r="E141" s="158" t="s">
        <v>311</v>
      </c>
      <c r="F141" s="158" t="s">
        <v>319</v>
      </c>
      <c r="G141" s="159">
        <v>3</v>
      </c>
      <c r="H141" s="159">
        <v>46072</v>
      </c>
      <c r="I141" s="159">
        <v>48565</v>
      </c>
      <c r="J141" s="159">
        <v>59174</v>
      </c>
      <c r="K141" s="159">
        <v>65959</v>
      </c>
      <c r="L141" s="159">
        <v>74632</v>
      </c>
      <c r="M141" s="159">
        <v>66382</v>
      </c>
      <c r="N141" s="159">
        <v>81698</v>
      </c>
      <c r="O141" s="159">
        <v>87120</v>
      </c>
      <c r="P141" s="160"/>
      <c r="Q141" s="160"/>
      <c r="R141" s="189"/>
    </row>
    <row r="142" spans="1:18" ht="14.25">
      <c r="A142" s="158" t="s">
        <v>316</v>
      </c>
      <c r="B142" s="161" t="s">
        <v>59</v>
      </c>
      <c r="C142" s="158" t="s">
        <v>305</v>
      </c>
      <c r="D142" s="158" t="s">
        <v>283</v>
      </c>
      <c r="E142" s="158" t="s">
        <v>311</v>
      </c>
      <c r="F142" s="158" t="s">
        <v>319</v>
      </c>
      <c r="G142" s="159">
        <v>3</v>
      </c>
      <c r="H142" s="159">
        <v>33100</v>
      </c>
      <c r="I142" s="159">
        <v>35801</v>
      </c>
      <c r="J142" s="159">
        <v>46706</v>
      </c>
      <c r="K142" s="159">
        <v>56489</v>
      </c>
      <c r="L142" s="159">
        <v>65777</v>
      </c>
      <c r="M142" s="159">
        <v>60799</v>
      </c>
      <c r="N142" s="159">
        <v>75138</v>
      </c>
      <c r="O142" s="159">
        <v>83210</v>
      </c>
      <c r="P142" s="160"/>
      <c r="Q142" s="160"/>
      <c r="R142" s="189"/>
    </row>
    <row r="143" spans="1:18" ht="14.25">
      <c r="A143" s="158" t="s">
        <v>316</v>
      </c>
      <c r="B143" s="161" t="s">
        <v>59</v>
      </c>
      <c r="C143" s="158" t="s">
        <v>305</v>
      </c>
      <c r="D143" s="158" t="s">
        <v>285</v>
      </c>
      <c r="E143" s="158" t="s">
        <v>311</v>
      </c>
      <c r="F143" s="158" t="s">
        <v>319</v>
      </c>
      <c r="G143" s="159">
        <v>3</v>
      </c>
      <c r="H143" s="159">
        <v>38476</v>
      </c>
      <c r="I143" s="159">
        <v>42767</v>
      </c>
      <c r="J143" s="159">
        <v>56638</v>
      </c>
      <c r="K143" s="159">
        <v>68674</v>
      </c>
      <c r="L143" s="159">
        <v>80323</v>
      </c>
      <c r="M143" s="159">
        <v>71272</v>
      </c>
      <c r="N143" s="159">
        <v>89087</v>
      </c>
      <c r="O143" s="159">
        <v>98053</v>
      </c>
      <c r="P143" s="160"/>
      <c r="Q143" s="160"/>
      <c r="R143" s="189"/>
    </row>
    <row r="144" spans="1:18" ht="14.25">
      <c r="A144" s="158" t="s">
        <v>316</v>
      </c>
      <c r="B144" s="161" t="s">
        <v>59</v>
      </c>
      <c r="C144" s="158" t="s">
        <v>305</v>
      </c>
      <c r="D144" s="158" t="s">
        <v>286</v>
      </c>
      <c r="E144" s="158" t="s">
        <v>311</v>
      </c>
      <c r="F144" s="158" t="s">
        <v>319</v>
      </c>
      <c r="G144" s="159">
        <v>3</v>
      </c>
      <c r="H144" s="159">
        <v>2986</v>
      </c>
      <c r="I144" s="159">
        <v>4302</v>
      </c>
      <c r="J144" s="159">
        <v>15823</v>
      </c>
      <c r="K144" s="159">
        <v>43494</v>
      </c>
      <c r="L144" s="159">
        <v>61788</v>
      </c>
      <c r="M144" s="159">
        <v>55879</v>
      </c>
      <c r="N144" s="159">
        <v>23479</v>
      </c>
      <c r="O144" s="159">
        <v>32332</v>
      </c>
      <c r="P144" s="160"/>
      <c r="Q144" s="160"/>
      <c r="R144" s="189"/>
    </row>
    <row r="145" spans="1:18" ht="14.25">
      <c r="A145" s="158" t="s">
        <v>316</v>
      </c>
      <c r="B145" s="161" t="s">
        <v>59</v>
      </c>
      <c r="C145" s="158" t="s">
        <v>305</v>
      </c>
      <c r="D145" s="158" t="s">
        <v>213</v>
      </c>
      <c r="E145" s="158" t="s">
        <v>311</v>
      </c>
      <c r="F145" s="158" t="s">
        <v>319</v>
      </c>
      <c r="G145" s="159">
        <v>3</v>
      </c>
      <c r="H145" s="159">
        <v>35586</v>
      </c>
      <c r="I145" s="159">
        <v>39966</v>
      </c>
      <c r="J145" s="159">
        <v>52681</v>
      </c>
      <c r="K145" s="159">
        <v>63750</v>
      </c>
      <c r="L145" s="159">
        <v>74263</v>
      </c>
      <c r="M145" s="159">
        <v>66879</v>
      </c>
      <c r="N145" s="159">
        <v>83126</v>
      </c>
      <c r="O145" s="159">
        <v>91433</v>
      </c>
      <c r="P145" s="160"/>
      <c r="Q145" s="160"/>
      <c r="R145" s="189"/>
    </row>
    <row r="146" spans="1:18" ht="14.25">
      <c r="A146" s="158" t="s">
        <v>316</v>
      </c>
      <c r="B146" s="161" t="s">
        <v>59</v>
      </c>
      <c r="C146" s="158" t="s">
        <v>307</v>
      </c>
      <c r="D146" s="158" t="s">
        <v>283</v>
      </c>
      <c r="E146" s="158" t="s">
        <v>311</v>
      </c>
      <c r="F146" s="158" t="s">
        <v>319</v>
      </c>
      <c r="G146" s="159">
        <v>3</v>
      </c>
      <c r="H146" s="159">
        <v>7651</v>
      </c>
      <c r="I146" s="159">
        <v>9981</v>
      </c>
      <c r="J146" s="159">
        <v>11777</v>
      </c>
      <c r="K146" s="159">
        <v>19250</v>
      </c>
      <c r="L146" s="159">
        <v>26890</v>
      </c>
      <c r="M146" s="159">
        <v>37873</v>
      </c>
      <c r="N146" s="159">
        <v>55913</v>
      </c>
      <c r="O146" s="159">
        <v>67765</v>
      </c>
      <c r="P146" s="160"/>
      <c r="Q146" s="160"/>
      <c r="R146" s="189"/>
    </row>
    <row r="147" spans="1:18" ht="14.25">
      <c r="A147" s="158" t="s">
        <v>316</v>
      </c>
      <c r="B147" s="161" t="s">
        <v>59</v>
      </c>
      <c r="C147" s="158" t="s">
        <v>307</v>
      </c>
      <c r="D147" s="158" t="s">
        <v>285</v>
      </c>
      <c r="E147" s="158" t="s">
        <v>311</v>
      </c>
      <c r="F147" s="158" t="s">
        <v>319</v>
      </c>
      <c r="G147" s="159">
        <v>3</v>
      </c>
      <c r="H147" s="159">
        <v>9701</v>
      </c>
      <c r="I147" s="159">
        <v>12328</v>
      </c>
      <c r="J147" s="159">
        <v>21835</v>
      </c>
      <c r="K147" s="159">
        <v>28999</v>
      </c>
      <c r="L147" s="159">
        <v>39253</v>
      </c>
      <c r="M147" s="159">
        <v>38831</v>
      </c>
      <c r="N147" s="159">
        <v>59119</v>
      </c>
      <c r="O147" s="159">
        <v>76485</v>
      </c>
      <c r="P147" s="160"/>
      <c r="Q147" s="160"/>
      <c r="R147" s="189"/>
    </row>
    <row r="148" spans="1:18" ht="14.25">
      <c r="A148" s="158" t="s">
        <v>316</v>
      </c>
      <c r="B148" s="161" t="s">
        <v>59</v>
      </c>
      <c r="C148" s="158" t="s">
        <v>307</v>
      </c>
      <c r="D148" s="158" t="s">
        <v>286</v>
      </c>
      <c r="E148" s="158" t="s">
        <v>311</v>
      </c>
      <c r="F148" s="158" t="s">
        <v>319</v>
      </c>
      <c r="G148" s="159">
        <v>3</v>
      </c>
      <c r="H148" s="159">
        <v>913</v>
      </c>
      <c r="I148" s="159">
        <v>1846</v>
      </c>
      <c r="J148" s="159">
        <v>1031</v>
      </c>
      <c r="K148" s="159">
        <v>1456</v>
      </c>
      <c r="L148" s="159">
        <v>122688</v>
      </c>
      <c r="M148" s="159">
        <v>14693</v>
      </c>
      <c r="N148" s="159">
        <v>20500</v>
      </c>
      <c r="O148" s="159">
        <v>13513</v>
      </c>
      <c r="P148" s="160"/>
      <c r="Q148" s="160"/>
      <c r="R148" s="189"/>
    </row>
    <row r="149" spans="1:18" ht="14.25">
      <c r="A149" s="158" t="s">
        <v>316</v>
      </c>
      <c r="B149" s="161" t="s">
        <v>59</v>
      </c>
      <c r="C149" s="158" t="s">
        <v>307</v>
      </c>
      <c r="D149" s="158" t="s">
        <v>213</v>
      </c>
      <c r="E149" s="158" t="s">
        <v>311</v>
      </c>
      <c r="F149" s="158" t="s">
        <v>319</v>
      </c>
      <c r="G149" s="159">
        <v>3</v>
      </c>
      <c r="H149" s="159">
        <v>7317</v>
      </c>
      <c r="I149" s="159">
        <v>11174</v>
      </c>
      <c r="J149" s="159">
        <v>18055</v>
      </c>
      <c r="K149" s="159">
        <v>25612</v>
      </c>
      <c r="L149" s="159">
        <v>35556</v>
      </c>
      <c r="M149" s="159">
        <v>38380</v>
      </c>
      <c r="N149" s="159">
        <v>57856</v>
      </c>
      <c r="O149" s="159">
        <v>72947</v>
      </c>
      <c r="P149" s="160"/>
      <c r="Q149" s="160"/>
      <c r="R149" s="189"/>
    </row>
    <row r="150" spans="1:18" ht="14.25">
      <c r="A150" s="158" t="s">
        <v>316</v>
      </c>
      <c r="B150" s="161" t="s">
        <v>59</v>
      </c>
      <c r="C150" s="158" t="s">
        <v>309</v>
      </c>
      <c r="D150" s="158" t="s">
        <v>283</v>
      </c>
      <c r="E150" s="158" t="s">
        <v>311</v>
      </c>
      <c r="F150" s="158" t="s">
        <v>319</v>
      </c>
      <c r="G150" s="159">
        <v>3</v>
      </c>
      <c r="H150" s="159">
        <v>4749</v>
      </c>
      <c r="I150" s="159">
        <v>4848</v>
      </c>
      <c r="J150" s="159">
        <v>7603</v>
      </c>
      <c r="K150" s="159">
        <v>8897</v>
      </c>
      <c r="L150" s="159">
        <v>6907</v>
      </c>
      <c r="M150" s="159">
        <v>9057</v>
      </c>
      <c r="N150" s="159">
        <v>10518</v>
      </c>
      <c r="O150" s="159">
        <v>10721</v>
      </c>
      <c r="P150" s="160"/>
      <c r="Q150" s="160"/>
      <c r="R150" s="189"/>
    </row>
    <row r="151" spans="1:18" ht="14.25">
      <c r="A151" s="158" t="s">
        <v>316</v>
      </c>
      <c r="B151" s="161" t="s">
        <v>59</v>
      </c>
      <c r="C151" s="158" t="s">
        <v>309</v>
      </c>
      <c r="D151" s="158" t="s">
        <v>285</v>
      </c>
      <c r="E151" s="158" t="s">
        <v>311</v>
      </c>
      <c r="F151" s="158" t="s">
        <v>319</v>
      </c>
      <c r="G151" s="159">
        <v>3</v>
      </c>
      <c r="H151" s="159">
        <v>3860</v>
      </c>
      <c r="I151" s="159">
        <v>4765</v>
      </c>
      <c r="J151" s="159">
        <v>6197</v>
      </c>
      <c r="K151" s="159">
        <v>6404</v>
      </c>
      <c r="L151" s="159">
        <v>6380</v>
      </c>
      <c r="M151" s="159">
        <v>7517</v>
      </c>
      <c r="N151" s="159">
        <v>10685</v>
      </c>
      <c r="O151" s="159">
        <v>10697</v>
      </c>
      <c r="P151" s="160"/>
      <c r="Q151" s="160"/>
      <c r="R151" s="189"/>
    </row>
    <row r="152" spans="1:18" ht="14.25">
      <c r="A152" s="158" t="s">
        <v>316</v>
      </c>
      <c r="B152" s="161" t="s">
        <v>59</v>
      </c>
      <c r="C152" s="158" t="s">
        <v>309</v>
      </c>
      <c r="D152" s="158" t="s">
        <v>286</v>
      </c>
      <c r="E152" s="158" t="s">
        <v>311</v>
      </c>
      <c r="F152" s="158" t="s">
        <v>319</v>
      </c>
      <c r="G152" s="159">
        <v>3</v>
      </c>
      <c r="H152" s="159">
        <v>2205</v>
      </c>
      <c r="I152" s="159">
        <v>2291</v>
      </c>
      <c r="J152" s="159">
        <v>4273</v>
      </c>
      <c r="K152" s="159">
        <v>14818</v>
      </c>
      <c r="L152" s="159">
        <v>16917</v>
      </c>
      <c r="M152" s="159">
        <v>31990</v>
      </c>
      <c r="N152" s="159">
        <v>69100</v>
      </c>
      <c r="O152" s="159">
        <v>18250</v>
      </c>
      <c r="P152" s="160"/>
      <c r="Q152" s="160"/>
      <c r="R152" s="189"/>
    </row>
    <row r="153" spans="1:18" ht="14.25">
      <c r="A153" s="158" t="s">
        <v>316</v>
      </c>
      <c r="B153" s="161" t="s">
        <v>59</v>
      </c>
      <c r="C153" s="158" t="s">
        <v>309</v>
      </c>
      <c r="D153" s="158" t="s">
        <v>213</v>
      </c>
      <c r="E153" s="158" t="s">
        <v>311</v>
      </c>
      <c r="F153" s="158" t="s">
        <v>319</v>
      </c>
      <c r="G153" s="159">
        <v>3</v>
      </c>
      <c r="H153" s="159">
        <v>4114</v>
      </c>
      <c r="I153" s="159">
        <v>4447</v>
      </c>
      <c r="J153" s="159">
        <v>8817</v>
      </c>
      <c r="K153" s="159">
        <v>7297</v>
      </c>
      <c r="L153" s="159">
        <v>6627</v>
      </c>
      <c r="M153" s="159">
        <v>8338</v>
      </c>
      <c r="N153" s="159">
        <v>11429</v>
      </c>
      <c r="O153" s="159">
        <v>10870</v>
      </c>
      <c r="P153" s="160"/>
      <c r="Q153" s="160"/>
      <c r="R153" s="189"/>
    </row>
    <row r="154" spans="1:18" ht="14.25">
      <c r="A154" s="158" t="s">
        <v>316</v>
      </c>
      <c r="B154" s="161" t="s">
        <v>59</v>
      </c>
      <c r="C154" s="158" t="s">
        <v>213</v>
      </c>
      <c r="D154" s="158" t="s">
        <v>283</v>
      </c>
      <c r="E154" s="158" t="s">
        <v>311</v>
      </c>
      <c r="F154" s="158" t="s">
        <v>319</v>
      </c>
      <c r="G154" s="159">
        <v>3</v>
      </c>
      <c r="H154" s="159">
        <v>26629</v>
      </c>
      <c r="I154" s="159">
        <v>28443</v>
      </c>
      <c r="J154" s="159">
        <v>33851</v>
      </c>
      <c r="K154" s="159">
        <v>38288</v>
      </c>
      <c r="L154" s="159">
        <v>43250</v>
      </c>
      <c r="M154" s="159">
        <v>44613</v>
      </c>
      <c r="N154" s="159">
        <v>54592</v>
      </c>
      <c r="O154" s="159">
        <v>54611</v>
      </c>
      <c r="P154" s="160"/>
      <c r="Q154" s="160"/>
      <c r="R154" s="189"/>
    </row>
    <row r="155" spans="1:18" ht="14.25">
      <c r="A155" s="158" t="s">
        <v>316</v>
      </c>
      <c r="B155" s="161" t="s">
        <v>59</v>
      </c>
      <c r="C155" s="158" t="s">
        <v>213</v>
      </c>
      <c r="D155" s="158" t="s">
        <v>285</v>
      </c>
      <c r="E155" s="158" t="s">
        <v>311</v>
      </c>
      <c r="F155" s="158" t="s">
        <v>319</v>
      </c>
      <c r="G155" s="159">
        <v>3</v>
      </c>
      <c r="H155" s="159">
        <v>30709</v>
      </c>
      <c r="I155" s="159">
        <v>32888</v>
      </c>
      <c r="J155" s="159">
        <v>39929</v>
      </c>
      <c r="K155" s="159">
        <v>45092</v>
      </c>
      <c r="L155" s="159">
        <v>51259</v>
      </c>
      <c r="M155" s="159">
        <v>52229</v>
      </c>
      <c r="N155" s="159">
        <v>64895</v>
      </c>
      <c r="O155" s="159">
        <v>64590</v>
      </c>
      <c r="P155" s="160"/>
      <c r="Q155" s="160"/>
      <c r="R155" s="189"/>
    </row>
    <row r="156" spans="1:18" ht="14.25">
      <c r="A156" s="158" t="s">
        <v>316</v>
      </c>
      <c r="B156" s="161" t="s">
        <v>59</v>
      </c>
      <c r="C156" s="158" t="s">
        <v>213</v>
      </c>
      <c r="D156" s="158" t="s">
        <v>286</v>
      </c>
      <c r="E156" s="158" t="s">
        <v>311</v>
      </c>
      <c r="F156" s="158" t="s">
        <v>319</v>
      </c>
      <c r="G156" s="159">
        <v>3</v>
      </c>
      <c r="H156" s="159">
        <v>4868</v>
      </c>
      <c r="I156" s="159">
        <v>6473</v>
      </c>
      <c r="J156" s="159">
        <v>7964</v>
      </c>
      <c r="K156" s="159">
        <v>12074</v>
      </c>
      <c r="L156" s="159">
        <v>18003</v>
      </c>
      <c r="M156" s="159">
        <v>15559</v>
      </c>
      <c r="N156" s="159">
        <v>18666</v>
      </c>
      <c r="O156" s="159">
        <v>16471</v>
      </c>
      <c r="P156" s="160"/>
      <c r="Q156" s="160"/>
      <c r="R156" s="189"/>
    </row>
    <row r="157" spans="1:18" ht="14.25">
      <c r="A157" s="158" t="s">
        <v>316</v>
      </c>
      <c r="B157" s="161" t="s">
        <v>59</v>
      </c>
      <c r="C157" s="158" t="s">
        <v>213</v>
      </c>
      <c r="D157" s="158" t="s">
        <v>213</v>
      </c>
      <c r="E157" s="158" t="s">
        <v>311</v>
      </c>
      <c r="F157" s="158" t="s">
        <v>319</v>
      </c>
      <c r="G157" s="159">
        <v>3</v>
      </c>
      <c r="H157" s="159">
        <v>28234</v>
      </c>
      <c r="I157" s="159">
        <v>30577</v>
      </c>
      <c r="J157" s="159">
        <v>36862</v>
      </c>
      <c r="K157" s="159">
        <v>41735</v>
      </c>
      <c r="L157" s="159">
        <v>47321</v>
      </c>
      <c r="M157" s="159">
        <v>48457</v>
      </c>
      <c r="N157" s="159">
        <v>59762</v>
      </c>
      <c r="O157" s="159">
        <v>59554</v>
      </c>
      <c r="P157" s="160"/>
      <c r="Q157" s="160"/>
      <c r="R157" s="189"/>
    </row>
    <row r="158" spans="1:18">
      <c r="A158" s="158" t="s">
        <v>320</v>
      </c>
      <c r="B158" s="158" t="s">
        <v>91</v>
      </c>
      <c r="C158" s="158" t="s">
        <v>284</v>
      </c>
      <c r="D158" s="158" t="s">
        <v>283</v>
      </c>
      <c r="E158" s="158" t="s">
        <v>278</v>
      </c>
      <c r="F158" s="158" t="s">
        <v>317</v>
      </c>
      <c r="G158" s="159">
        <v>1</v>
      </c>
      <c r="H158" s="159">
        <v>7</v>
      </c>
      <c r="I158" s="159">
        <v>7</v>
      </c>
      <c r="J158" s="159">
        <v>6</v>
      </c>
      <c r="K158" s="159">
        <v>5</v>
      </c>
      <c r="L158" s="159">
        <v>5</v>
      </c>
      <c r="M158" s="159">
        <v>5</v>
      </c>
      <c r="N158" s="159">
        <v>4</v>
      </c>
      <c r="O158" s="159">
        <v>4</v>
      </c>
      <c r="P158" s="160"/>
      <c r="Q158" s="160"/>
    </row>
    <row r="159" spans="1:18">
      <c r="A159" s="158" t="s">
        <v>320</v>
      </c>
      <c r="B159" s="158" t="s">
        <v>91</v>
      </c>
      <c r="C159" s="158" t="s">
        <v>284</v>
      </c>
      <c r="D159" s="158" t="s">
        <v>285</v>
      </c>
      <c r="E159" s="158" t="s">
        <v>278</v>
      </c>
      <c r="F159" s="158" t="s">
        <v>317</v>
      </c>
      <c r="G159" s="159">
        <v>1</v>
      </c>
      <c r="H159" s="159">
        <v>6</v>
      </c>
      <c r="I159" s="159">
        <v>6</v>
      </c>
      <c r="J159" s="159">
        <v>5</v>
      </c>
      <c r="K159" s="159">
        <v>5</v>
      </c>
      <c r="L159" s="159">
        <v>4</v>
      </c>
      <c r="M159" s="159">
        <v>4</v>
      </c>
      <c r="N159" s="159">
        <v>3</v>
      </c>
      <c r="O159" s="159">
        <v>3</v>
      </c>
      <c r="P159" s="160"/>
      <c r="Q159" s="160"/>
    </row>
    <row r="160" spans="1:18">
      <c r="A160" s="158" t="s">
        <v>320</v>
      </c>
      <c r="B160" s="158" t="s">
        <v>91</v>
      </c>
      <c r="C160" s="158" t="s">
        <v>284</v>
      </c>
      <c r="D160" s="158" t="s">
        <v>286</v>
      </c>
      <c r="E160" s="158" t="s">
        <v>278</v>
      </c>
      <c r="F160" s="158" t="s">
        <v>317</v>
      </c>
      <c r="G160" s="159">
        <v>1</v>
      </c>
      <c r="H160" s="159">
        <v>0</v>
      </c>
      <c r="I160" s="159">
        <v>0</v>
      </c>
      <c r="J160" s="159">
        <v>0</v>
      </c>
      <c r="K160" s="159">
        <v>0</v>
      </c>
      <c r="L160" s="159">
        <v>0</v>
      </c>
      <c r="M160" s="159">
        <v>0</v>
      </c>
      <c r="N160" s="159">
        <v>0</v>
      </c>
      <c r="O160" s="159">
        <v>0</v>
      </c>
      <c r="P160" s="160"/>
      <c r="Q160" s="160"/>
    </row>
    <row r="161" spans="1:17">
      <c r="A161" s="158" t="s">
        <v>320</v>
      </c>
      <c r="B161" s="158" t="s">
        <v>91</v>
      </c>
      <c r="C161" s="158" t="s">
        <v>284</v>
      </c>
      <c r="D161" s="158" t="s">
        <v>213</v>
      </c>
      <c r="E161" s="158" t="s">
        <v>278</v>
      </c>
      <c r="F161" s="158" t="s">
        <v>317</v>
      </c>
      <c r="G161" s="159">
        <v>1</v>
      </c>
      <c r="H161" s="159">
        <v>14</v>
      </c>
      <c r="I161" s="159">
        <v>13</v>
      </c>
      <c r="J161" s="159">
        <v>11</v>
      </c>
      <c r="K161" s="159">
        <v>10</v>
      </c>
      <c r="L161" s="159">
        <v>9</v>
      </c>
      <c r="M161" s="159">
        <v>9</v>
      </c>
      <c r="N161" s="159">
        <v>8</v>
      </c>
      <c r="O161" s="159">
        <v>8</v>
      </c>
      <c r="P161" s="160"/>
      <c r="Q161" s="160"/>
    </row>
    <row r="162" spans="1:17">
      <c r="A162" s="158" t="s">
        <v>320</v>
      </c>
      <c r="B162" s="158" t="s">
        <v>91</v>
      </c>
      <c r="C162" s="158" t="s">
        <v>289</v>
      </c>
      <c r="D162" s="158" t="s">
        <v>283</v>
      </c>
      <c r="E162" s="158" t="s">
        <v>278</v>
      </c>
      <c r="F162" s="158" t="s">
        <v>317</v>
      </c>
      <c r="G162" s="159">
        <v>1</v>
      </c>
      <c r="H162" s="159">
        <v>34</v>
      </c>
      <c r="I162" s="159">
        <v>33</v>
      </c>
      <c r="J162" s="159">
        <v>30</v>
      </c>
      <c r="K162" s="159">
        <v>27</v>
      </c>
      <c r="L162" s="159">
        <v>24</v>
      </c>
      <c r="M162" s="159">
        <v>21</v>
      </c>
      <c r="N162" s="159">
        <v>18</v>
      </c>
      <c r="O162" s="159">
        <v>16</v>
      </c>
      <c r="P162" s="160"/>
      <c r="Q162" s="160"/>
    </row>
    <row r="163" spans="1:17">
      <c r="A163" s="158" t="s">
        <v>320</v>
      </c>
      <c r="B163" s="158" t="s">
        <v>91</v>
      </c>
      <c r="C163" s="158" t="s">
        <v>289</v>
      </c>
      <c r="D163" s="158" t="s">
        <v>285</v>
      </c>
      <c r="E163" s="158" t="s">
        <v>278</v>
      </c>
      <c r="F163" s="158" t="s">
        <v>317</v>
      </c>
      <c r="G163" s="159">
        <v>1</v>
      </c>
      <c r="H163" s="159">
        <v>31</v>
      </c>
      <c r="I163" s="159">
        <v>29</v>
      </c>
      <c r="J163" s="159">
        <v>27</v>
      </c>
      <c r="K163" s="159">
        <v>21</v>
      </c>
      <c r="L163" s="159">
        <v>19</v>
      </c>
      <c r="M163" s="159">
        <v>17</v>
      </c>
      <c r="N163" s="159">
        <v>14</v>
      </c>
      <c r="O163" s="159">
        <v>13</v>
      </c>
      <c r="P163" s="160"/>
      <c r="Q163" s="160"/>
    </row>
    <row r="164" spans="1:17">
      <c r="A164" s="158" t="s">
        <v>320</v>
      </c>
      <c r="B164" s="158" t="s">
        <v>91</v>
      </c>
      <c r="C164" s="158" t="s">
        <v>289</v>
      </c>
      <c r="D164" s="158" t="s">
        <v>286</v>
      </c>
      <c r="E164" s="158" t="s">
        <v>278</v>
      </c>
      <c r="F164" s="158" t="s">
        <v>317</v>
      </c>
      <c r="G164" s="159">
        <v>1</v>
      </c>
      <c r="H164" s="159">
        <v>0</v>
      </c>
      <c r="I164" s="159">
        <v>0</v>
      </c>
      <c r="J164" s="159">
        <v>0</v>
      </c>
      <c r="K164" s="159">
        <v>0</v>
      </c>
      <c r="L164" s="159">
        <v>0</v>
      </c>
      <c r="M164" s="159">
        <v>0</v>
      </c>
      <c r="N164" s="159">
        <v>0</v>
      </c>
      <c r="O164" s="159">
        <v>0</v>
      </c>
      <c r="P164" s="160"/>
      <c r="Q164" s="160"/>
    </row>
    <row r="165" spans="1:17">
      <c r="A165" s="158" t="s">
        <v>320</v>
      </c>
      <c r="B165" s="158" t="s">
        <v>91</v>
      </c>
      <c r="C165" s="158" t="s">
        <v>289</v>
      </c>
      <c r="D165" s="158" t="s">
        <v>213</v>
      </c>
      <c r="E165" s="158" t="s">
        <v>278</v>
      </c>
      <c r="F165" s="158" t="s">
        <v>317</v>
      </c>
      <c r="G165" s="159">
        <v>1</v>
      </c>
      <c r="H165" s="159">
        <v>65</v>
      </c>
      <c r="I165" s="159">
        <v>61</v>
      </c>
      <c r="J165" s="159">
        <v>57</v>
      </c>
      <c r="K165" s="159">
        <v>48</v>
      </c>
      <c r="L165" s="159">
        <v>44</v>
      </c>
      <c r="M165" s="159">
        <v>38</v>
      </c>
      <c r="N165" s="159">
        <v>32</v>
      </c>
      <c r="O165" s="159">
        <v>29</v>
      </c>
      <c r="P165" s="160"/>
      <c r="Q165" s="160"/>
    </row>
    <row r="166" spans="1:17">
      <c r="A166" s="158" t="s">
        <v>320</v>
      </c>
      <c r="B166" s="158" t="s">
        <v>91</v>
      </c>
      <c r="C166" s="158" t="s">
        <v>291</v>
      </c>
      <c r="D166" s="158" t="s">
        <v>283</v>
      </c>
      <c r="E166" s="158" t="s">
        <v>278</v>
      </c>
      <c r="F166" s="158" t="s">
        <v>317</v>
      </c>
      <c r="G166" s="159">
        <v>1</v>
      </c>
      <c r="H166" s="159">
        <v>33</v>
      </c>
      <c r="I166" s="159">
        <v>34</v>
      </c>
      <c r="J166" s="159">
        <v>33</v>
      </c>
      <c r="K166" s="159">
        <v>31</v>
      </c>
      <c r="L166" s="159">
        <v>31</v>
      </c>
      <c r="M166" s="159">
        <v>29</v>
      </c>
      <c r="N166" s="159">
        <v>25</v>
      </c>
      <c r="O166" s="159">
        <v>25</v>
      </c>
      <c r="P166" s="160"/>
      <c r="Q166" s="160"/>
    </row>
    <row r="167" spans="1:17">
      <c r="A167" s="158" t="s">
        <v>320</v>
      </c>
      <c r="B167" s="158" t="s">
        <v>91</v>
      </c>
      <c r="C167" s="158" t="s">
        <v>291</v>
      </c>
      <c r="D167" s="158" t="s">
        <v>285</v>
      </c>
      <c r="E167" s="158" t="s">
        <v>278</v>
      </c>
      <c r="F167" s="158" t="s">
        <v>317</v>
      </c>
      <c r="G167" s="159">
        <v>1</v>
      </c>
      <c r="H167" s="159">
        <v>33</v>
      </c>
      <c r="I167" s="159">
        <v>33</v>
      </c>
      <c r="J167" s="159">
        <v>32</v>
      </c>
      <c r="K167" s="159">
        <v>27</v>
      </c>
      <c r="L167" s="159">
        <v>26</v>
      </c>
      <c r="M167" s="159">
        <v>24</v>
      </c>
      <c r="N167" s="159">
        <v>21</v>
      </c>
      <c r="O167" s="159">
        <v>20</v>
      </c>
      <c r="P167" s="160"/>
      <c r="Q167" s="160"/>
    </row>
    <row r="168" spans="1:17">
      <c r="A168" s="158" t="s">
        <v>320</v>
      </c>
      <c r="B168" s="158" t="s">
        <v>91</v>
      </c>
      <c r="C168" s="158" t="s">
        <v>291</v>
      </c>
      <c r="D168" s="158" t="s">
        <v>286</v>
      </c>
      <c r="E168" s="158" t="s">
        <v>278</v>
      </c>
      <c r="F168" s="158" t="s">
        <v>317</v>
      </c>
      <c r="G168" s="159">
        <v>1</v>
      </c>
      <c r="H168" s="159">
        <v>0</v>
      </c>
      <c r="I168" s="159">
        <v>0</v>
      </c>
      <c r="J168" s="159">
        <v>0</v>
      </c>
      <c r="K168" s="159">
        <v>0</v>
      </c>
      <c r="L168" s="159">
        <v>0</v>
      </c>
      <c r="M168" s="159">
        <v>0</v>
      </c>
      <c r="N168" s="159">
        <v>0</v>
      </c>
      <c r="O168" s="159">
        <v>0</v>
      </c>
      <c r="P168" s="160"/>
      <c r="Q168" s="160"/>
    </row>
    <row r="169" spans="1:17">
      <c r="A169" s="158" t="s">
        <v>320</v>
      </c>
      <c r="B169" s="158" t="s">
        <v>91</v>
      </c>
      <c r="C169" s="158" t="s">
        <v>291</v>
      </c>
      <c r="D169" s="158" t="s">
        <v>213</v>
      </c>
      <c r="E169" s="158" t="s">
        <v>278</v>
      </c>
      <c r="F169" s="158" t="s">
        <v>317</v>
      </c>
      <c r="G169" s="159">
        <v>1</v>
      </c>
      <c r="H169" s="159">
        <v>66</v>
      </c>
      <c r="I169" s="159">
        <v>67</v>
      </c>
      <c r="J169" s="159">
        <v>66</v>
      </c>
      <c r="K169" s="159">
        <v>58</v>
      </c>
      <c r="L169" s="159">
        <v>56</v>
      </c>
      <c r="M169" s="159">
        <v>53</v>
      </c>
      <c r="N169" s="159">
        <v>47</v>
      </c>
      <c r="O169" s="159">
        <v>45</v>
      </c>
      <c r="P169" s="160"/>
      <c r="Q169" s="160"/>
    </row>
    <row r="170" spans="1:17">
      <c r="A170" s="158" t="s">
        <v>320</v>
      </c>
      <c r="B170" s="158" t="s">
        <v>91</v>
      </c>
      <c r="C170" s="158" t="s">
        <v>293</v>
      </c>
      <c r="D170" s="158" t="s">
        <v>283</v>
      </c>
      <c r="E170" s="158" t="s">
        <v>278</v>
      </c>
      <c r="F170" s="158" t="s">
        <v>317</v>
      </c>
      <c r="G170" s="159">
        <v>1</v>
      </c>
      <c r="H170" s="159">
        <v>12</v>
      </c>
      <c r="I170" s="159">
        <v>14</v>
      </c>
      <c r="J170" s="159">
        <v>15</v>
      </c>
      <c r="K170" s="159">
        <v>14</v>
      </c>
      <c r="L170" s="159">
        <v>14</v>
      </c>
      <c r="M170" s="159">
        <v>13</v>
      </c>
      <c r="N170" s="159">
        <v>12</v>
      </c>
      <c r="O170" s="159">
        <v>11</v>
      </c>
      <c r="P170" s="160"/>
      <c r="Q170" s="160"/>
    </row>
    <row r="171" spans="1:17">
      <c r="A171" s="158" t="s">
        <v>320</v>
      </c>
      <c r="B171" s="158" t="s">
        <v>91</v>
      </c>
      <c r="C171" s="158" t="s">
        <v>293</v>
      </c>
      <c r="D171" s="158" t="s">
        <v>285</v>
      </c>
      <c r="E171" s="158" t="s">
        <v>278</v>
      </c>
      <c r="F171" s="158" t="s">
        <v>317</v>
      </c>
      <c r="G171" s="159">
        <v>1</v>
      </c>
      <c r="H171" s="159">
        <v>13</v>
      </c>
      <c r="I171" s="159">
        <v>14</v>
      </c>
      <c r="J171" s="159">
        <v>14</v>
      </c>
      <c r="K171" s="159">
        <v>12</v>
      </c>
      <c r="L171" s="159">
        <v>12</v>
      </c>
      <c r="M171" s="159">
        <v>11</v>
      </c>
      <c r="N171" s="159">
        <v>10</v>
      </c>
      <c r="O171" s="159">
        <v>9</v>
      </c>
      <c r="P171" s="160"/>
      <c r="Q171" s="160"/>
    </row>
    <row r="172" spans="1:17">
      <c r="A172" s="158" t="s">
        <v>320</v>
      </c>
      <c r="B172" s="158" t="s">
        <v>91</v>
      </c>
      <c r="C172" s="158" t="s">
        <v>293</v>
      </c>
      <c r="D172" s="158" t="s">
        <v>286</v>
      </c>
      <c r="E172" s="158" t="s">
        <v>278</v>
      </c>
      <c r="F172" s="158" t="s">
        <v>317</v>
      </c>
      <c r="G172" s="159">
        <v>1</v>
      </c>
      <c r="H172" s="159">
        <v>0</v>
      </c>
      <c r="I172" s="159">
        <v>0</v>
      </c>
      <c r="J172" s="159">
        <v>0</v>
      </c>
      <c r="K172" s="159">
        <v>0</v>
      </c>
      <c r="L172" s="159">
        <v>0</v>
      </c>
      <c r="M172" s="159">
        <v>0</v>
      </c>
      <c r="N172" s="159">
        <v>0</v>
      </c>
      <c r="O172" s="159">
        <v>0</v>
      </c>
      <c r="P172" s="160"/>
      <c r="Q172" s="160"/>
    </row>
    <row r="173" spans="1:17">
      <c r="A173" s="158" t="s">
        <v>320</v>
      </c>
      <c r="B173" s="158" t="s">
        <v>91</v>
      </c>
      <c r="C173" s="158" t="s">
        <v>293</v>
      </c>
      <c r="D173" s="158" t="s">
        <v>213</v>
      </c>
      <c r="E173" s="158" t="s">
        <v>278</v>
      </c>
      <c r="F173" s="158" t="s">
        <v>317</v>
      </c>
      <c r="G173" s="159">
        <v>1</v>
      </c>
      <c r="H173" s="159">
        <v>25</v>
      </c>
      <c r="I173" s="159">
        <v>28</v>
      </c>
      <c r="J173" s="159">
        <v>29</v>
      </c>
      <c r="K173" s="159">
        <v>26</v>
      </c>
      <c r="L173" s="159">
        <v>26</v>
      </c>
      <c r="M173" s="159">
        <v>25</v>
      </c>
      <c r="N173" s="159">
        <v>21</v>
      </c>
      <c r="O173" s="159">
        <v>20</v>
      </c>
      <c r="P173" s="160"/>
      <c r="Q173" s="160"/>
    </row>
    <row r="174" spans="1:17">
      <c r="A174" s="158" t="s">
        <v>320</v>
      </c>
      <c r="B174" s="158" t="s">
        <v>91</v>
      </c>
      <c r="C174" s="158" t="s">
        <v>295</v>
      </c>
      <c r="D174" s="158" t="s">
        <v>283</v>
      </c>
      <c r="E174" s="158" t="s">
        <v>278</v>
      </c>
      <c r="F174" s="158" t="s">
        <v>317</v>
      </c>
      <c r="G174" s="159">
        <v>1</v>
      </c>
      <c r="H174" s="159">
        <v>9</v>
      </c>
      <c r="I174" s="159">
        <v>10</v>
      </c>
      <c r="J174" s="159">
        <v>10</v>
      </c>
      <c r="K174" s="159">
        <v>10</v>
      </c>
      <c r="L174" s="159">
        <v>10</v>
      </c>
      <c r="M174" s="159">
        <v>10</v>
      </c>
      <c r="N174" s="159">
        <v>10</v>
      </c>
      <c r="O174" s="159">
        <v>10</v>
      </c>
      <c r="P174" s="160"/>
      <c r="Q174" s="160"/>
    </row>
    <row r="175" spans="1:17">
      <c r="A175" s="158" t="s">
        <v>320</v>
      </c>
      <c r="B175" s="158" t="s">
        <v>91</v>
      </c>
      <c r="C175" s="158" t="s">
        <v>295</v>
      </c>
      <c r="D175" s="158" t="s">
        <v>285</v>
      </c>
      <c r="E175" s="158" t="s">
        <v>278</v>
      </c>
      <c r="F175" s="158" t="s">
        <v>317</v>
      </c>
      <c r="G175" s="159">
        <v>1</v>
      </c>
      <c r="H175" s="159">
        <v>10</v>
      </c>
      <c r="I175" s="159">
        <v>11</v>
      </c>
      <c r="J175" s="159">
        <v>11</v>
      </c>
      <c r="K175" s="159">
        <v>9</v>
      </c>
      <c r="L175" s="159">
        <v>9</v>
      </c>
      <c r="M175" s="159">
        <v>9</v>
      </c>
      <c r="N175" s="159">
        <v>9</v>
      </c>
      <c r="O175" s="159">
        <v>8</v>
      </c>
      <c r="P175" s="160"/>
      <c r="Q175" s="160"/>
    </row>
    <row r="176" spans="1:17">
      <c r="A176" s="158" t="s">
        <v>320</v>
      </c>
      <c r="B176" s="158" t="s">
        <v>91</v>
      </c>
      <c r="C176" s="158" t="s">
        <v>295</v>
      </c>
      <c r="D176" s="158" t="s">
        <v>286</v>
      </c>
      <c r="E176" s="158" t="s">
        <v>278</v>
      </c>
      <c r="F176" s="158" t="s">
        <v>317</v>
      </c>
      <c r="G176" s="159">
        <v>1</v>
      </c>
      <c r="H176" s="159">
        <v>0</v>
      </c>
      <c r="I176" s="159">
        <v>0</v>
      </c>
      <c r="J176" s="159">
        <v>0</v>
      </c>
      <c r="K176" s="159">
        <v>0</v>
      </c>
      <c r="L176" s="159">
        <v>0</v>
      </c>
      <c r="M176" s="159">
        <v>0</v>
      </c>
      <c r="N176" s="159">
        <v>0</v>
      </c>
      <c r="O176" s="159">
        <v>0</v>
      </c>
      <c r="P176" s="160"/>
      <c r="Q176" s="160"/>
    </row>
    <row r="177" spans="1:17">
      <c r="A177" s="158" t="s">
        <v>320</v>
      </c>
      <c r="B177" s="158" t="s">
        <v>91</v>
      </c>
      <c r="C177" s="158" t="s">
        <v>295</v>
      </c>
      <c r="D177" s="158" t="s">
        <v>213</v>
      </c>
      <c r="E177" s="158" t="s">
        <v>278</v>
      </c>
      <c r="F177" s="158" t="s">
        <v>317</v>
      </c>
      <c r="G177" s="159">
        <v>1</v>
      </c>
      <c r="H177" s="159">
        <v>19</v>
      </c>
      <c r="I177" s="159">
        <v>21</v>
      </c>
      <c r="J177" s="159">
        <v>21</v>
      </c>
      <c r="K177" s="159">
        <v>19</v>
      </c>
      <c r="L177" s="159">
        <v>19</v>
      </c>
      <c r="M177" s="159">
        <v>20</v>
      </c>
      <c r="N177" s="159">
        <v>19</v>
      </c>
      <c r="O177" s="159">
        <v>19</v>
      </c>
      <c r="P177" s="160"/>
      <c r="Q177" s="160"/>
    </row>
    <row r="178" spans="1:17">
      <c r="A178" s="158" t="s">
        <v>320</v>
      </c>
      <c r="B178" s="158" t="s">
        <v>91</v>
      </c>
      <c r="C178" s="158" t="s">
        <v>297</v>
      </c>
      <c r="D178" s="158" t="s">
        <v>283</v>
      </c>
      <c r="E178" s="158" t="s">
        <v>278</v>
      </c>
      <c r="F178" s="158" t="s">
        <v>317</v>
      </c>
      <c r="G178" s="159">
        <v>1</v>
      </c>
      <c r="H178" s="159">
        <v>6</v>
      </c>
      <c r="I178" s="159">
        <v>7</v>
      </c>
      <c r="J178" s="159">
        <v>7</v>
      </c>
      <c r="K178" s="159">
        <v>7</v>
      </c>
      <c r="L178" s="159">
        <v>7</v>
      </c>
      <c r="M178" s="159">
        <v>7</v>
      </c>
      <c r="N178" s="159">
        <v>7</v>
      </c>
      <c r="O178" s="159">
        <v>7</v>
      </c>
      <c r="P178" s="160"/>
      <c r="Q178" s="160"/>
    </row>
    <row r="179" spans="1:17">
      <c r="A179" s="158" t="s">
        <v>320</v>
      </c>
      <c r="B179" s="158" t="s">
        <v>91</v>
      </c>
      <c r="C179" s="158" t="s">
        <v>297</v>
      </c>
      <c r="D179" s="158" t="s">
        <v>285</v>
      </c>
      <c r="E179" s="158" t="s">
        <v>278</v>
      </c>
      <c r="F179" s="158" t="s">
        <v>317</v>
      </c>
      <c r="G179" s="159">
        <v>1</v>
      </c>
      <c r="H179" s="159">
        <v>7</v>
      </c>
      <c r="I179" s="159">
        <v>8</v>
      </c>
      <c r="J179" s="159">
        <v>8</v>
      </c>
      <c r="K179" s="159">
        <v>7</v>
      </c>
      <c r="L179" s="159">
        <v>7</v>
      </c>
      <c r="M179" s="159">
        <v>7</v>
      </c>
      <c r="N179" s="159">
        <v>6</v>
      </c>
      <c r="O179" s="159">
        <v>6</v>
      </c>
      <c r="P179" s="160"/>
      <c r="Q179" s="160"/>
    </row>
    <row r="180" spans="1:17">
      <c r="A180" s="158" t="s">
        <v>320</v>
      </c>
      <c r="B180" s="158" t="s">
        <v>91</v>
      </c>
      <c r="C180" s="158" t="s">
        <v>297</v>
      </c>
      <c r="D180" s="158" t="s">
        <v>286</v>
      </c>
      <c r="E180" s="158" t="s">
        <v>278</v>
      </c>
      <c r="F180" s="158" t="s">
        <v>317</v>
      </c>
      <c r="G180" s="159">
        <v>1</v>
      </c>
      <c r="H180" s="159">
        <v>0</v>
      </c>
      <c r="I180" s="159">
        <v>0</v>
      </c>
      <c r="J180" s="159">
        <v>0</v>
      </c>
      <c r="K180" s="159">
        <v>0</v>
      </c>
      <c r="L180" s="159">
        <v>0</v>
      </c>
      <c r="M180" s="159">
        <v>0</v>
      </c>
      <c r="N180" s="159">
        <v>0</v>
      </c>
      <c r="O180" s="159">
        <v>0</v>
      </c>
      <c r="P180" s="160"/>
      <c r="Q180" s="160"/>
    </row>
    <row r="181" spans="1:17">
      <c r="A181" s="158" t="s">
        <v>320</v>
      </c>
      <c r="B181" s="158" t="s">
        <v>91</v>
      </c>
      <c r="C181" s="158" t="s">
        <v>297</v>
      </c>
      <c r="D181" s="158" t="s">
        <v>213</v>
      </c>
      <c r="E181" s="158" t="s">
        <v>278</v>
      </c>
      <c r="F181" s="158" t="s">
        <v>317</v>
      </c>
      <c r="G181" s="159">
        <v>1</v>
      </c>
      <c r="H181" s="159">
        <v>13</v>
      </c>
      <c r="I181" s="159">
        <v>15</v>
      </c>
      <c r="J181" s="159">
        <v>15</v>
      </c>
      <c r="K181" s="159">
        <v>14</v>
      </c>
      <c r="L181" s="159">
        <v>14</v>
      </c>
      <c r="M181" s="159">
        <v>14</v>
      </c>
      <c r="N181" s="159">
        <v>13</v>
      </c>
      <c r="O181" s="159">
        <v>13</v>
      </c>
      <c r="P181" s="160"/>
      <c r="Q181" s="160"/>
    </row>
    <row r="182" spans="1:17">
      <c r="A182" s="158" t="s">
        <v>320</v>
      </c>
      <c r="B182" s="158" t="s">
        <v>91</v>
      </c>
      <c r="C182" s="158" t="s">
        <v>299</v>
      </c>
      <c r="D182" s="158" t="s">
        <v>283</v>
      </c>
      <c r="E182" s="158" t="s">
        <v>278</v>
      </c>
      <c r="F182" s="158" t="s">
        <v>317</v>
      </c>
      <c r="G182" s="159">
        <v>1</v>
      </c>
      <c r="H182" s="159">
        <v>3</v>
      </c>
      <c r="I182" s="159">
        <v>4</v>
      </c>
      <c r="J182" s="159">
        <v>4</v>
      </c>
      <c r="K182" s="159">
        <v>4</v>
      </c>
      <c r="L182" s="159">
        <v>4</v>
      </c>
      <c r="M182" s="159">
        <v>4</v>
      </c>
      <c r="N182" s="159">
        <v>4</v>
      </c>
      <c r="O182" s="159">
        <v>4</v>
      </c>
      <c r="P182" s="160"/>
      <c r="Q182" s="160"/>
    </row>
    <row r="183" spans="1:17">
      <c r="A183" s="158" t="s">
        <v>320</v>
      </c>
      <c r="B183" s="158" t="s">
        <v>91</v>
      </c>
      <c r="C183" s="158" t="s">
        <v>299</v>
      </c>
      <c r="D183" s="158" t="s">
        <v>285</v>
      </c>
      <c r="E183" s="158" t="s">
        <v>278</v>
      </c>
      <c r="F183" s="158" t="s">
        <v>317</v>
      </c>
      <c r="G183" s="159">
        <v>1</v>
      </c>
      <c r="H183" s="159">
        <v>4</v>
      </c>
      <c r="I183" s="159">
        <v>4</v>
      </c>
      <c r="J183" s="159">
        <v>5</v>
      </c>
      <c r="K183" s="159">
        <v>4</v>
      </c>
      <c r="L183" s="159">
        <v>4</v>
      </c>
      <c r="M183" s="159">
        <v>4</v>
      </c>
      <c r="N183" s="159">
        <v>4</v>
      </c>
      <c r="O183" s="159">
        <v>4</v>
      </c>
      <c r="P183" s="160"/>
      <c r="Q183" s="160"/>
    </row>
    <row r="184" spans="1:17">
      <c r="A184" s="158" t="s">
        <v>320</v>
      </c>
      <c r="B184" s="158" t="s">
        <v>91</v>
      </c>
      <c r="C184" s="158" t="s">
        <v>299</v>
      </c>
      <c r="D184" s="158" t="s">
        <v>286</v>
      </c>
      <c r="E184" s="158" t="s">
        <v>278</v>
      </c>
      <c r="F184" s="158" t="s">
        <v>317</v>
      </c>
      <c r="G184" s="159">
        <v>1</v>
      </c>
      <c r="H184" s="159">
        <v>0</v>
      </c>
      <c r="I184" s="159">
        <v>0</v>
      </c>
      <c r="J184" s="159">
        <v>0</v>
      </c>
      <c r="K184" s="159">
        <v>0</v>
      </c>
      <c r="L184" s="159">
        <v>0</v>
      </c>
      <c r="M184" s="159">
        <v>0</v>
      </c>
      <c r="N184" s="159">
        <v>0</v>
      </c>
      <c r="O184" s="159">
        <v>0</v>
      </c>
      <c r="P184" s="160"/>
      <c r="Q184" s="160"/>
    </row>
    <row r="185" spans="1:17">
      <c r="A185" s="158" t="s">
        <v>320</v>
      </c>
      <c r="B185" s="158" t="s">
        <v>91</v>
      </c>
      <c r="C185" s="158" t="s">
        <v>299</v>
      </c>
      <c r="D185" s="158" t="s">
        <v>213</v>
      </c>
      <c r="E185" s="158" t="s">
        <v>278</v>
      </c>
      <c r="F185" s="158" t="s">
        <v>317</v>
      </c>
      <c r="G185" s="159">
        <v>1</v>
      </c>
      <c r="H185" s="159">
        <v>7</v>
      </c>
      <c r="I185" s="159">
        <v>8</v>
      </c>
      <c r="J185" s="159">
        <v>8</v>
      </c>
      <c r="K185" s="159">
        <v>8</v>
      </c>
      <c r="L185" s="159">
        <v>8</v>
      </c>
      <c r="M185" s="159">
        <v>9</v>
      </c>
      <c r="N185" s="159">
        <v>8</v>
      </c>
      <c r="O185" s="159">
        <v>8</v>
      </c>
      <c r="P185" s="160"/>
      <c r="Q185" s="160"/>
    </row>
    <row r="186" spans="1:17">
      <c r="A186" s="158" t="s">
        <v>320</v>
      </c>
      <c r="B186" s="158" t="s">
        <v>91</v>
      </c>
      <c r="C186" s="158" t="s">
        <v>301</v>
      </c>
      <c r="D186" s="158" t="s">
        <v>283</v>
      </c>
      <c r="E186" s="158" t="s">
        <v>278</v>
      </c>
      <c r="F186" s="158" t="s">
        <v>317</v>
      </c>
      <c r="G186" s="159">
        <v>1</v>
      </c>
      <c r="H186" s="159">
        <v>1</v>
      </c>
      <c r="I186" s="159">
        <v>1</v>
      </c>
      <c r="J186" s="159">
        <v>1</v>
      </c>
      <c r="K186" s="159">
        <v>1</v>
      </c>
      <c r="L186" s="159">
        <v>2</v>
      </c>
      <c r="M186" s="159">
        <v>2</v>
      </c>
      <c r="N186" s="159">
        <v>2</v>
      </c>
      <c r="O186" s="159">
        <v>2</v>
      </c>
      <c r="P186" s="160"/>
      <c r="Q186" s="160"/>
    </row>
    <row r="187" spans="1:17">
      <c r="A187" s="158" t="s">
        <v>320</v>
      </c>
      <c r="B187" s="158" t="s">
        <v>91</v>
      </c>
      <c r="C187" s="158" t="s">
        <v>301</v>
      </c>
      <c r="D187" s="158" t="s">
        <v>285</v>
      </c>
      <c r="E187" s="158" t="s">
        <v>278</v>
      </c>
      <c r="F187" s="158" t="s">
        <v>317</v>
      </c>
      <c r="G187" s="159">
        <v>1</v>
      </c>
      <c r="H187" s="159">
        <v>1</v>
      </c>
      <c r="I187" s="159">
        <v>2</v>
      </c>
      <c r="J187" s="159">
        <v>2</v>
      </c>
      <c r="K187" s="159">
        <v>2</v>
      </c>
      <c r="L187" s="159">
        <v>2</v>
      </c>
      <c r="M187" s="159">
        <v>2</v>
      </c>
      <c r="N187" s="159">
        <v>2</v>
      </c>
      <c r="O187" s="159">
        <v>2</v>
      </c>
      <c r="P187" s="160"/>
      <c r="Q187" s="160"/>
    </row>
    <row r="188" spans="1:17">
      <c r="A188" s="158" t="s">
        <v>320</v>
      </c>
      <c r="B188" s="158" t="s">
        <v>91</v>
      </c>
      <c r="C188" s="158" t="s">
        <v>301</v>
      </c>
      <c r="D188" s="158" t="s">
        <v>286</v>
      </c>
      <c r="E188" s="158" t="s">
        <v>278</v>
      </c>
      <c r="F188" s="158" t="s">
        <v>317</v>
      </c>
      <c r="G188" s="159">
        <v>1</v>
      </c>
      <c r="H188" s="159">
        <v>0</v>
      </c>
      <c r="I188" s="159">
        <v>0</v>
      </c>
      <c r="J188" s="159">
        <v>0</v>
      </c>
      <c r="K188" s="159">
        <v>0</v>
      </c>
      <c r="L188" s="159">
        <v>0</v>
      </c>
      <c r="M188" s="159">
        <v>0</v>
      </c>
      <c r="N188" s="159">
        <v>0</v>
      </c>
      <c r="O188" s="159">
        <v>0</v>
      </c>
      <c r="P188" s="160"/>
      <c r="Q188" s="160"/>
    </row>
    <row r="189" spans="1:17">
      <c r="A189" s="158" t="s">
        <v>320</v>
      </c>
      <c r="B189" s="158" t="s">
        <v>91</v>
      </c>
      <c r="C189" s="158" t="s">
        <v>301</v>
      </c>
      <c r="D189" s="158" t="s">
        <v>213</v>
      </c>
      <c r="E189" s="158" t="s">
        <v>278</v>
      </c>
      <c r="F189" s="158" t="s">
        <v>317</v>
      </c>
      <c r="G189" s="159">
        <v>1</v>
      </c>
      <c r="H189" s="159">
        <v>2</v>
      </c>
      <c r="I189" s="159">
        <v>3</v>
      </c>
      <c r="J189" s="159">
        <v>3</v>
      </c>
      <c r="K189" s="159">
        <v>3</v>
      </c>
      <c r="L189" s="159">
        <v>3</v>
      </c>
      <c r="M189" s="159">
        <v>4</v>
      </c>
      <c r="N189" s="159">
        <v>4</v>
      </c>
      <c r="O189" s="159">
        <v>4</v>
      </c>
      <c r="P189" s="160"/>
      <c r="Q189" s="160"/>
    </row>
    <row r="190" spans="1:17">
      <c r="A190" s="158" t="s">
        <v>320</v>
      </c>
      <c r="B190" s="158" t="s">
        <v>91</v>
      </c>
      <c r="C190" s="158" t="s">
        <v>303</v>
      </c>
      <c r="D190" s="158" t="s">
        <v>283</v>
      </c>
      <c r="E190" s="158" t="s">
        <v>278</v>
      </c>
      <c r="F190" s="158" t="s">
        <v>317</v>
      </c>
      <c r="G190" s="159">
        <v>1</v>
      </c>
      <c r="H190" s="159">
        <v>0</v>
      </c>
      <c r="I190" s="159">
        <v>0</v>
      </c>
      <c r="J190" s="159">
        <v>0</v>
      </c>
      <c r="K190" s="159">
        <v>0</v>
      </c>
      <c r="L190" s="159">
        <v>0</v>
      </c>
      <c r="M190" s="159">
        <v>1</v>
      </c>
      <c r="N190" s="159">
        <v>1</v>
      </c>
      <c r="O190" s="159">
        <v>1</v>
      </c>
      <c r="P190" s="160"/>
      <c r="Q190" s="160"/>
    </row>
    <row r="191" spans="1:17">
      <c r="A191" s="158" t="s">
        <v>320</v>
      </c>
      <c r="B191" s="158" t="s">
        <v>91</v>
      </c>
      <c r="C191" s="158" t="s">
        <v>303</v>
      </c>
      <c r="D191" s="158" t="s">
        <v>285</v>
      </c>
      <c r="E191" s="158" t="s">
        <v>278</v>
      </c>
      <c r="F191" s="158" t="s">
        <v>317</v>
      </c>
      <c r="G191" s="159">
        <v>1</v>
      </c>
      <c r="H191" s="159">
        <v>0</v>
      </c>
      <c r="I191" s="159">
        <v>0</v>
      </c>
      <c r="J191" s="159">
        <v>1</v>
      </c>
      <c r="K191" s="159">
        <v>1</v>
      </c>
      <c r="L191" s="159">
        <v>1</v>
      </c>
      <c r="M191" s="159">
        <v>1</v>
      </c>
      <c r="N191" s="159">
        <v>1</v>
      </c>
      <c r="O191" s="159">
        <v>1</v>
      </c>
      <c r="P191" s="160"/>
      <c r="Q191" s="160"/>
    </row>
    <row r="192" spans="1:17">
      <c r="A192" s="158" t="s">
        <v>320</v>
      </c>
      <c r="B192" s="158" t="s">
        <v>91</v>
      </c>
      <c r="C192" s="158" t="s">
        <v>303</v>
      </c>
      <c r="D192" s="158" t="s">
        <v>286</v>
      </c>
      <c r="E192" s="158" t="s">
        <v>278</v>
      </c>
      <c r="F192" s="158" t="s">
        <v>317</v>
      </c>
      <c r="G192" s="159">
        <v>1</v>
      </c>
      <c r="H192" s="159">
        <v>0</v>
      </c>
      <c r="I192" s="159">
        <v>0</v>
      </c>
      <c r="J192" s="159">
        <v>0</v>
      </c>
      <c r="K192" s="159">
        <v>0</v>
      </c>
      <c r="L192" s="159">
        <v>0</v>
      </c>
      <c r="M192" s="159">
        <v>0</v>
      </c>
      <c r="N192" s="159">
        <v>0</v>
      </c>
      <c r="O192" s="159">
        <v>0</v>
      </c>
      <c r="P192" s="160"/>
      <c r="Q192" s="160"/>
    </row>
    <row r="193" spans="1:17">
      <c r="A193" s="158" t="s">
        <v>320</v>
      </c>
      <c r="B193" s="158" t="s">
        <v>91</v>
      </c>
      <c r="C193" s="158" t="s">
        <v>303</v>
      </c>
      <c r="D193" s="158" t="s">
        <v>213</v>
      </c>
      <c r="E193" s="158" t="s">
        <v>278</v>
      </c>
      <c r="F193" s="158" t="s">
        <v>317</v>
      </c>
      <c r="G193" s="159">
        <v>1</v>
      </c>
      <c r="H193" s="159">
        <v>0</v>
      </c>
      <c r="I193" s="159">
        <v>1</v>
      </c>
      <c r="J193" s="159">
        <v>1</v>
      </c>
      <c r="K193" s="159">
        <v>1</v>
      </c>
      <c r="L193" s="159">
        <v>1</v>
      </c>
      <c r="M193" s="159">
        <v>1</v>
      </c>
      <c r="N193" s="159">
        <v>1</v>
      </c>
      <c r="O193" s="159">
        <v>2</v>
      </c>
      <c r="P193" s="160"/>
      <c r="Q193" s="160"/>
    </row>
    <row r="194" spans="1:17">
      <c r="A194" s="158" t="s">
        <v>320</v>
      </c>
      <c r="B194" s="158" t="s">
        <v>91</v>
      </c>
      <c r="C194" s="158" t="s">
        <v>305</v>
      </c>
      <c r="D194" s="158" t="s">
        <v>283</v>
      </c>
      <c r="E194" s="158" t="s">
        <v>278</v>
      </c>
      <c r="F194" s="158" t="s">
        <v>317</v>
      </c>
      <c r="G194" s="159">
        <v>1</v>
      </c>
      <c r="H194" s="159">
        <v>0</v>
      </c>
      <c r="I194" s="159">
        <v>0</v>
      </c>
      <c r="J194" s="159">
        <v>0</v>
      </c>
      <c r="K194" s="159">
        <v>0</v>
      </c>
      <c r="L194" s="159">
        <v>0</v>
      </c>
      <c r="M194" s="159">
        <v>0</v>
      </c>
      <c r="N194" s="159">
        <v>0</v>
      </c>
      <c r="O194" s="159">
        <v>0</v>
      </c>
      <c r="P194" s="160"/>
      <c r="Q194" s="160"/>
    </row>
    <row r="195" spans="1:17">
      <c r="A195" s="158" t="s">
        <v>320</v>
      </c>
      <c r="B195" s="158" t="s">
        <v>91</v>
      </c>
      <c r="C195" s="158" t="s">
        <v>305</v>
      </c>
      <c r="D195" s="158" t="s">
        <v>285</v>
      </c>
      <c r="E195" s="158" t="s">
        <v>278</v>
      </c>
      <c r="F195" s="158" t="s">
        <v>317</v>
      </c>
      <c r="G195" s="159">
        <v>1</v>
      </c>
      <c r="H195" s="159">
        <v>0</v>
      </c>
      <c r="I195" s="159">
        <v>0</v>
      </c>
      <c r="J195" s="159">
        <v>0</v>
      </c>
      <c r="K195" s="159">
        <v>0</v>
      </c>
      <c r="L195" s="159">
        <v>0</v>
      </c>
      <c r="M195" s="159">
        <v>0</v>
      </c>
      <c r="N195" s="159">
        <v>0</v>
      </c>
      <c r="O195" s="159">
        <v>0</v>
      </c>
      <c r="P195" s="160"/>
      <c r="Q195" s="160"/>
    </row>
    <row r="196" spans="1:17">
      <c r="A196" s="158" t="s">
        <v>320</v>
      </c>
      <c r="B196" s="158" t="s">
        <v>91</v>
      </c>
      <c r="C196" s="158" t="s">
        <v>305</v>
      </c>
      <c r="D196" s="158" t="s">
        <v>286</v>
      </c>
      <c r="E196" s="158" t="s">
        <v>278</v>
      </c>
      <c r="F196" s="158" t="s">
        <v>317</v>
      </c>
      <c r="G196" s="159">
        <v>1</v>
      </c>
      <c r="H196" s="159">
        <v>0</v>
      </c>
      <c r="I196" s="159">
        <v>0</v>
      </c>
      <c r="J196" s="159">
        <v>0</v>
      </c>
      <c r="K196" s="159">
        <v>0</v>
      </c>
      <c r="L196" s="159">
        <v>0</v>
      </c>
      <c r="M196" s="159">
        <v>0</v>
      </c>
      <c r="N196" s="159">
        <v>0</v>
      </c>
      <c r="O196" s="159">
        <v>0</v>
      </c>
      <c r="P196" s="160"/>
      <c r="Q196" s="160"/>
    </row>
    <row r="197" spans="1:17">
      <c r="A197" s="158" t="s">
        <v>320</v>
      </c>
      <c r="B197" s="158" t="s">
        <v>91</v>
      </c>
      <c r="C197" s="158" t="s">
        <v>305</v>
      </c>
      <c r="D197" s="158" t="s">
        <v>213</v>
      </c>
      <c r="E197" s="158" t="s">
        <v>278</v>
      </c>
      <c r="F197" s="158" t="s">
        <v>317</v>
      </c>
      <c r="G197" s="159">
        <v>1</v>
      </c>
      <c r="H197" s="159">
        <v>0</v>
      </c>
      <c r="I197" s="159">
        <v>0</v>
      </c>
      <c r="J197" s="159">
        <v>0</v>
      </c>
      <c r="K197" s="159">
        <v>0</v>
      </c>
      <c r="L197" s="159">
        <v>0</v>
      </c>
      <c r="M197" s="159">
        <v>0</v>
      </c>
      <c r="N197" s="159">
        <v>0</v>
      </c>
      <c r="O197" s="159">
        <v>1</v>
      </c>
      <c r="P197" s="160"/>
      <c r="Q197" s="160"/>
    </row>
    <row r="198" spans="1:17">
      <c r="A198" s="158" t="s">
        <v>320</v>
      </c>
      <c r="B198" s="158" t="s">
        <v>91</v>
      </c>
      <c r="C198" s="158" t="s">
        <v>307</v>
      </c>
      <c r="D198" s="158" t="s">
        <v>283</v>
      </c>
      <c r="E198" s="158" t="s">
        <v>278</v>
      </c>
      <c r="F198" s="158" t="s">
        <v>317</v>
      </c>
      <c r="G198" s="159">
        <v>1</v>
      </c>
      <c r="H198" s="159">
        <v>0</v>
      </c>
      <c r="I198" s="159">
        <v>0</v>
      </c>
      <c r="J198" s="159">
        <v>0</v>
      </c>
      <c r="K198" s="159">
        <v>0</v>
      </c>
      <c r="L198" s="159">
        <v>0</v>
      </c>
      <c r="M198" s="159">
        <v>0</v>
      </c>
      <c r="N198" s="159">
        <v>0</v>
      </c>
      <c r="O198" s="159">
        <v>0</v>
      </c>
      <c r="P198" s="160"/>
      <c r="Q198" s="160"/>
    </row>
    <row r="199" spans="1:17">
      <c r="A199" s="158" t="s">
        <v>320</v>
      </c>
      <c r="B199" s="158" t="s">
        <v>91</v>
      </c>
      <c r="C199" s="158" t="s">
        <v>307</v>
      </c>
      <c r="D199" s="158" t="s">
        <v>285</v>
      </c>
      <c r="E199" s="158" t="s">
        <v>278</v>
      </c>
      <c r="F199" s="158" t="s">
        <v>317</v>
      </c>
      <c r="G199" s="159">
        <v>1</v>
      </c>
      <c r="H199" s="159">
        <v>0</v>
      </c>
      <c r="I199" s="159">
        <v>0</v>
      </c>
      <c r="J199" s="159">
        <v>0</v>
      </c>
      <c r="K199" s="159">
        <v>0</v>
      </c>
      <c r="L199" s="159">
        <v>0</v>
      </c>
      <c r="M199" s="159">
        <v>0</v>
      </c>
      <c r="N199" s="159">
        <v>0</v>
      </c>
      <c r="O199" s="159">
        <v>0</v>
      </c>
      <c r="P199" s="160"/>
      <c r="Q199" s="160"/>
    </row>
    <row r="200" spans="1:17">
      <c r="A200" s="158" t="s">
        <v>320</v>
      </c>
      <c r="B200" s="158" t="s">
        <v>91</v>
      </c>
      <c r="C200" s="158" t="s">
        <v>307</v>
      </c>
      <c r="D200" s="158" t="s">
        <v>286</v>
      </c>
      <c r="E200" s="158" t="s">
        <v>278</v>
      </c>
      <c r="F200" s="158" t="s">
        <v>317</v>
      </c>
      <c r="G200" s="159">
        <v>1</v>
      </c>
      <c r="H200" s="159">
        <v>0</v>
      </c>
      <c r="I200" s="159">
        <v>0</v>
      </c>
      <c r="J200" s="159">
        <v>0</v>
      </c>
      <c r="K200" s="159">
        <v>0</v>
      </c>
      <c r="L200" s="159">
        <v>0</v>
      </c>
      <c r="M200" s="159">
        <v>0</v>
      </c>
      <c r="N200" s="159">
        <v>0</v>
      </c>
      <c r="O200" s="159">
        <v>0</v>
      </c>
      <c r="P200" s="160"/>
      <c r="Q200" s="160"/>
    </row>
    <row r="201" spans="1:17">
      <c r="A201" s="158" t="s">
        <v>320</v>
      </c>
      <c r="B201" s="158" t="s">
        <v>91</v>
      </c>
      <c r="C201" s="158" t="s">
        <v>307</v>
      </c>
      <c r="D201" s="158" t="s">
        <v>213</v>
      </c>
      <c r="E201" s="158" t="s">
        <v>278</v>
      </c>
      <c r="F201" s="158" t="s">
        <v>317</v>
      </c>
      <c r="G201" s="159">
        <v>1</v>
      </c>
      <c r="H201" s="159">
        <v>0</v>
      </c>
      <c r="I201" s="159">
        <v>0</v>
      </c>
      <c r="J201" s="159">
        <v>0</v>
      </c>
      <c r="K201" s="159">
        <v>0</v>
      </c>
      <c r="L201" s="159">
        <v>0</v>
      </c>
      <c r="M201" s="159">
        <v>0</v>
      </c>
      <c r="N201" s="159">
        <v>0</v>
      </c>
      <c r="O201" s="159">
        <v>0</v>
      </c>
      <c r="P201" s="160"/>
      <c r="Q201" s="160"/>
    </row>
    <row r="202" spans="1:17">
      <c r="A202" s="158" t="s">
        <v>320</v>
      </c>
      <c r="B202" s="158" t="s">
        <v>91</v>
      </c>
      <c r="C202" s="158" t="s">
        <v>309</v>
      </c>
      <c r="D202" s="158" t="s">
        <v>283</v>
      </c>
      <c r="E202" s="158" t="s">
        <v>278</v>
      </c>
      <c r="F202" s="158" t="s">
        <v>317</v>
      </c>
      <c r="G202" s="159">
        <v>1</v>
      </c>
      <c r="H202" s="159">
        <v>0</v>
      </c>
      <c r="I202" s="159">
        <v>0</v>
      </c>
      <c r="J202" s="159">
        <v>0</v>
      </c>
      <c r="K202" s="159">
        <v>0</v>
      </c>
      <c r="L202" s="159">
        <v>0</v>
      </c>
      <c r="M202" s="159">
        <v>0</v>
      </c>
      <c r="N202" s="159">
        <v>0</v>
      </c>
      <c r="O202" s="159">
        <v>0</v>
      </c>
      <c r="P202" s="160"/>
      <c r="Q202" s="160"/>
    </row>
    <row r="203" spans="1:17">
      <c r="A203" s="158" t="s">
        <v>320</v>
      </c>
      <c r="B203" s="158" t="s">
        <v>91</v>
      </c>
      <c r="C203" s="158" t="s">
        <v>309</v>
      </c>
      <c r="D203" s="158" t="s">
        <v>285</v>
      </c>
      <c r="E203" s="158" t="s">
        <v>278</v>
      </c>
      <c r="F203" s="158" t="s">
        <v>317</v>
      </c>
      <c r="G203" s="159">
        <v>1</v>
      </c>
      <c r="H203" s="159">
        <v>0</v>
      </c>
      <c r="I203" s="159">
        <v>0</v>
      </c>
      <c r="J203" s="159">
        <v>0</v>
      </c>
      <c r="K203" s="159">
        <v>0</v>
      </c>
      <c r="L203" s="159">
        <v>0</v>
      </c>
      <c r="M203" s="159">
        <v>0</v>
      </c>
      <c r="N203" s="159">
        <v>0</v>
      </c>
      <c r="O203" s="159">
        <v>0</v>
      </c>
      <c r="P203" s="160"/>
      <c r="Q203" s="160"/>
    </row>
    <row r="204" spans="1:17">
      <c r="A204" s="158" t="s">
        <v>320</v>
      </c>
      <c r="B204" s="158" t="s">
        <v>91</v>
      </c>
      <c r="C204" s="158" t="s">
        <v>309</v>
      </c>
      <c r="D204" s="158" t="s">
        <v>286</v>
      </c>
      <c r="E204" s="158" t="s">
        <v>278</v>
      </c>
      <c r="F204" s="158" t="s">
        <v>317</v>
      </c>
      <c r="G204" s="159">
        <v>1</v>
      </c>
      <c r="H204" s="159">
        <v>0</v>
      </c>
      <c r="I204" s="159">
        <v>0</v>
      </c>
      <c r="J204" s="159">
        <v>0</v>
      </c>
      <c r="K204" s="159">
        <v>0</v>
      </c>
      <c r="L204" s="159">
        <v>0</v>
      </c>
      <c r="M204" s="159">
        <v>0</v>
      </c>
      <c r="N204" s="159">
        <v>0</v>
      </c>
      <c r="O204" s="159">
        <v>0</v>
      </c>
      <c r="P204" s="160"/>
      <c r="Q204" s="160"/>
    </row>
    <row r="205" spans="1:17">
      <c r="A205" s="158" t="s">
        <v>320</v>
      </c>
      <c r="B205" s="158" t="s">
        <v>91</v>
      </c>
      <c r="C205" s="158" t="s">
        <v>309</v>
      </c>
      <c r="D205" s="158" t="s">
        <v>213</v>
      </c>
      <c r="E205" s="158" t="s">
        <v>278</v>
      </c>
      <c r="F205" s="158" t="s">
        <v>317</v>
      </c>
      <c r="G205" s="159">
        <v>1</v>
      </c>
      <c r="H205" s="159">
        <v>0</v>
      </c>
      <c r="I205" s="159">
        <v>0</v>
      </c>
      <c r="J205" s="159">
        <v>0</v>
      </c>
      <c r="K205" s="159">
        <v>0</v>
      </c>
      <c r="L205" s="159">
        <v>0</v>
      </c>
      <c r="M205" s="159">
        <v>0</v>
      </c>
      <c r="N205" s="159">
        <v>0</v>
      </c>
      <c r="O205" s="159">
        <v>0</v>
      </c>
      <c r="P205" s="160"/>
      <c r="Q205" s="160"/>
    </row>
    <row r="206" spans="1:17">
      <c r="A206" s="158" t="s">
        <v>320</v>
      </c>
      <c r="B206" s="158" t="s">
        <v>91</v>
      </c>
      <c r="C206" s="158" t="s">
        <v>213</v>
      </c>
      <c r="D206" s="158" t="s">
        <v>283</v>
      </c>
      <c r="E206" s="158" t="s">
        <v>278</v>
      </c>
      <c r="F206" s="158" t="s">
        <v>317</v>
      </c>
      <c r="G206" s="159">
        <v>1</v>
      </c>
      <c r="H206" s="159">
        <v>106</v>
      </c>
      <c r="I206" s="159">
        <v>109</v>
      </c>
      <c r="J206" s="159">
        <v>106</v>
      </c>
      <c r="K206" s="159">
        <v>100</v>
      </c>
      <c r="L206" s="159">
        <v>97</v>
      </c>
      <c r="M206" s="159">
        <v>92</v>
      </c>
      <c r="N206" s="159">
        <v>83</v>
      </c>
      <c r="O206" s="159">
        <v>80</v>
      </c>
      <c r="P206" s="160"/>
      <c r="Q206" s="160"/>
    </row>
    <row r="207" spans="1:17">
      <c r="A207" s="158" t="s">
        <v>320</v>
      </c>
      <c r="B207" s="158" t="s">
        <v>91</v>
      </c>
      <c r="C207" s="158" t="s">
        <v>213</v>
      </c>
      <c r="D207" s="158" t="s">
        <v>285</v>
      </c>
      <c r="E207" s="158" t="s">
        <v>278</v>
      </c>
      <c r="F207" s="158" t="s">
        <v>317</v>
      </c>
      <c r="G207" s="159">
        <v>1</v>
      </c>
      <c r="H207" s="159">
        <v>105</v>
      </c>
      <c r="I207" s="159">
        <v>107</v>
      </c>
      <c r="J207" s="159">
        <v>104</v>
      </c>
      <c r="K207" s="159">
        <v>87</v>
      </c>
      <c r="L207" s="159">
        <v>85</v>
      </c>
      <c r="M207" s="159">
        <v>80</v>
      </c>
      <c r="N207" s="159">
        <v>71</v>
      </c>
      <c r="O207" s="159">
        <v>67</v>
      </c>
      <c r="P207" s="160"/>
      <c r="Q207" s="160"/>
    </row>
    <row r="208" spans="1:17">
      <c r="A208" s="158" t="s">
        <v>320</v>
      </c>
      <c r="B208" s="158" t="s">
        <v>91</v>
      </c>
      <c r="C208" s="158" t="s">
        <v>213</v>
      </c>
      <c r="D208" s="158" t="s">
        <v>286</v>
      </c>
      <c r="E208" s="158" t="s">
        <v>278</v>
      </c>
      <c r="F208" s="158" t="s">
        <v>317</v>
      </c>
      <c r="G208" s="159">
        <v>1</v>
      </c>
      <c r="H208" s="159">
        <v>0</v>
      </c>
      <c r="I208" s="159">
        <v>0</v>
      </c>
      <c r="J208" s="159">
        <v>0</v>
      </c>
      <c r="K208" s="159">
        <v>0</v>
      </c>
      <c r="L208" s="159">
        <v>0</v>
      </c>
      <c r="M208" s="159">
        <v>0</v>
      </c>
      <c r="N208" s="159">
        <v>0</v>
      </c>
      <c r="O208" s="159">
        <v>0</v>
      </c>
      <c r="P208" s="160"/>
      <c r="Q208" s="160"/>
    </row>
    <row r="209" spans="1:18">
      <c r="A209" s="158" t="s">
        <v>320</v>
      </c>
      <c r="B209" s="158" t="s">
        <v>91</v>
      </c>
      <c r="C209" s="158" t="s">
        <v>213</v>
      </c>
      <c r="D209" s="158" t="s">
        <v>213</v>
      </c>
      <c r="E209" s="158" t="s">
        <v>278</v>
      </c>
      <c r="F209" s="158" t="s">
        <v>317</v>
      </c>
      <c r="G209" s="159">
        <v>1</v>
      </c>
      <c r="H209" s="159">
        <v>211</v>
      </c>
      <c r="I209" s="159">
        <v>216</v>
      </c>
      <c r="J209" s="159">
        <v>211</v>
      </c>
      <c r="K209" s="159">
        <v>187</v>
      </c>
      <c r="L209" s="159">
        <v>182</v>
      </c>
      <c r="M209" s="159">
        <v>172</v>
      </c>
      <c r="N209" s="159">
        <v>153</v>
      </c>
      <c r="O209" s="159">
        <v>148</v>
      </c>
      <c r="P209" s="160"/>
      <c r="Q209" s="160"/>
    </row>
    <row r="210" spans="1:18" ht="14.25">
      <c r="A210" s="158" t="s">
        <v>320</v>
      </c>
      <c r="B210" s="158" t="s">
        <v>92</v>
      </c>
      <c r="C210" s="158" t="s">
        <v>284</v>
      </c>
      <c r="D210" s="158" t="s">
        <v>283</v>
      </c>
      <c r="E210" s="158" t="s">
        <v>278</v>
      </c>
      <c r="F210" s="158" t="s">
        <v>317</v>
      </c>
      <c r="G210" s="159">
        <v>1</v>
      </c>
      <c r="H210" s="159">
        <v>784</v>
      </c>
      <c r="I210" s="159">
        <v>814</v>
      </c>
      <c r="J210" s="159">
        <v>827</v>
      </c>
      <c r="K210" s="159">
        <v>841</v>
      </c>
      <c r="L210" s="159">
        <v>860</v>
      </c>
      <c r="M210" s="159">
        <v>1011</v>
      </c>
      <c r="N210" s="159">
        <v>857</v>
      </c>
      <c r="O210" s="159">
        <v>937</v>
      </c>
      <c r="P210" s="160"/>
      <c r="Q210" s="160"/>
      <c r="R210" s="189"/>
    </row>
    <row r="211" spans="1:18" ht="14.25">
      <c r="A211" s="158" t="s">
        <v>320</v>
      </c>
      <c r="B211" s="158" t="s">
        <v>92</v>
      </c>
      <c r="C211" s="158" t="s">
        <v>284</v>
      </c>
      <c r="D211" s="158" t="s">
        <v>285</v>
      </c>
      <c r="E211" s="158" t="s">
        <v>278</v>
      </c>
      <c r="F211" s="158" t="s">
        <v>317</v>
      </c>
      <c r="G211" s="159">
        <v>1</v>
      </c>
      <c r="H211" s="159">
        <v>843</v>
      </c>
      <c r="I211" s="159">
        <v>892</v>
      </c>
      <c r="J211" s="159">
        <v>915</v>
      </c>
      <c r="K211" s="159">
        <v>948</v>
      </c>
      <c r="L211" s="159">
        <v>961</v>
      </c>
      <c r="M211" s="159">
        <v>996</v>
      </c>
      <c r="N211" s="159">
        <v>931</v>
      </c>
      <c r="O211" s="159">
        <v>1006</v>
      </c>
      <c r="P211" s="160"/>
      <c r="Q211" s="160"/>
      <c r="R211" s="189"/>
    </row>
    <row r="212" spans="1:18" ht="14.25">
      <c r="A212" s="158" t="s">
        <v>320</v>
      </c>
      <c r="B212" s="158" t="s">
        <v>92</v>
      </c>
      <c r="C212" s="158" t="s">
        <v>284</v>
      </c>
      <c r="D212" s="158" t="s">
        <v>286</v>
      </c>
      <c r="E212" s="158" t="s">
        <v>278</v>
      </c>
      <c r="F212" s="158" t="s">
        <v>317</v>
      </c>
      <c r="G212" s="159">
        <v>1</v>
      </c>
      <c r="H212" s="159">
        <v>93</v>
      </c>
      <c r="I212" s="159">
        <v>32</v>
      </c>
      <c r="J212" s="159">
        <v>20</v>
      </c>
      <c r="K212" s="159">
        <v>10</v>
      </c>
      <c r="L212" s="159">
        <v>6</v>
      </c>
      <c r="M212" s="159">
        <v>6</v>
      </c>
      <c r="N212" s="159">
        <v>6</v>
      </c>
      <c r="O212" s="159">
        <v>8</v>
      </c>
      <c r="P212" s="160"/>
      <c r="Q212" s="160"/>
      <c r="R212" s="189"/>
    </row>
    <row r="213" spans="1:18" ht="14.25">
      <c r="A213" s="158" t="s">
        <v>320</v>
      </c>
      <c r="B213" s="158" t="s">
        <v>92</v>
      </c>
      <c r="C213" s="158" t="s">
        <v>284</v>
      </c>
      <c r="D213" s="158" t="s">
        <v>213</v>
      </c>
      <c r="E213" s="158" t="s">
        <v>278</v>
      </c>
      <c r="F213" s="158" t="s">
        <v>317</v>
      </c>
      <c r="G213" s="159">
        <v>1</v>
      </c>
      <c r="H213" s="159">
        <v>1720</v>
      </c>
      <c r="I213" s="159">
        <v>1737</v>
      </c>
      <c r="J213" s="159">
        <v>1762</v>
      </c>
      <c r="K213" s="159">
        <v>1799</v>
      </c>
      <c r="L213" s="159">
        <v>1828</v>
      </c>
      <c r="M213" s="159">
        <v>2012</v>
      </c>
      <c r="N213" s="159">
        <v>1794</v>
      </c>
      <c r="O213" s="159">
        <v>1950</v>
      </c>
      <c r="P213" s="160"/>
      <c r="Q213" s="160"/>
      <c r="R213" s="189"/>
    </row>
    <row r="214" spans="1:18" ht="14.25">
      <c r="A214" s="158" t="s">
        <v>320</v>
      </c>
      <c r="B214" s="158" t="s">
        <v>92</v>
      </c>
      <c r="C214" s="158" t="s">
        <v>289</v>
      </c>
      <c r="D214" s="158" t="s">
        <v>283</v>
      </c>
      <c r="E214" s="158" t="s">
        <v>278</v>
      </c>
      <c r="F214" s="158" t="s">
        <v>317</v>
      </c>
      <c r="G214" s="159">
        <v>1</v>
      </c>
      <c r="H214" s="159">
        <v>1282</v>
      </c>
      <c r="I214" s="159">
        <v>1294</v>
      </c>
      <c r="J214" s="159">
        <v>1288</v>
      </c>
      <c r="K214" s="159">
        <v>1301</v>
      </c>
      <c r="L214" s="159">
        <v>1282</v>
      </c>
      <c r="M214" s="159">
        <v>1076</v>
      </c>
      <c r="N214" s="159">
        <v>1202</v>
      </c>
      <c r="O214" s="159">
        <v>1287</v>
      </c>
      <c r="P214" s="160"/>
      <c r="Q214" s="160"/>
      <c r="R214" s="189"/>
    </row>
    <row r="215" spans="1:18" ht="14.25">
      <c r="A215" s="158" t="s">
        <v>320</v>
      </c>
      <c r="B215" s="158" t="s">
        <v>92</v>
      </c>
      <c r="C215" s="158" t="s">
        <v>289</v>
      </c>
      <c r="D215" s="158" t="s">
        <v>285</v>
      </c>
      <c r="E215" s="158" t="s">
        <v>278</v>
      </c>
      <c r="F215" s="158" t="s">
        <v>317</v>
      </c>
      <c r="G215" s="159">
        <v>1</v>
      </c>
      <c r="H215" s="159">
        <v>1513</v>
      </c>
      <c r="I215" s="159">
        <v>1535</v>
      </c>
      <c r="J215" s="159">
        <v>1500</v>
      </c>
      <c r="K215" s="159">
        <v>1520</v>
      </c>
      <c r="L215" s="159">
        <v>1472</v>
      </c>
      <c r="M215" s="159">
        <v>1363</v>
      </c>
      <c r="N215" s="159">
        <v>1348</v>
      </c>
      <c r="O215" s="159">
        <v>1441</v>
      </c>
      <c r="P215" s="160"/>
      <c r="Q215" s="160"/>
      <c r="R215" s="189"/>
    </row>
    <row r="216" spans="1:18" ht="14.25">
      <c r="A216" s="158" t="s">
        <v>320</v>
      </c>
      <c r="B216" s="158" t="s">
        <v>92</v>
      </c>
      <c r="C216" s="158" t="s">
        <v>289</v>
      </c>
      <c r="D216" s="158" t="s">
        <v>286</v>
      </c>
      <c r="E216" s="158" t="s">
        <v>278</v>
      </c>
      <c r="F216" s="158" t="s">
        <v>317</v>
      </c>
      <c r="G216" s="159">
        <v>1</v>
      </c>
      <c r="H216" s="159">
        <v>115</v>
      </c>
      <c r="I216" s="159">
        <v>44</v>
      </c>
      <c r="J216" s="159">
        <v>34</v>
      </c>
      <c r="K216" s="159">
        <v>19</v>
      </c>
      <c r="L216" s="159">
        <v>14</v>
      </c>
      <c r="M216" s="159">
        <v>13</v>
      </c>
      <c r="N216" s="159">
        <v>12</v>
      </c>
      <c r="O216" s="159">
        <v>14</v>
      </c>
      <c r="P216" s="160"/>
      <c r="Q216" s="160"/>
      <c r="R216" s="189"/>
    </row>
    <row r="217" spans="1:18" ht="14.25">
      <c r="A217" s="158" t="s">
        <v>320</v>
      </c>
      <c r="B217" s="158" t="s">
        <v>92</v>
      </c>
      <c r="C217" s="158" t="s">
        <v>289</v>
      </c>
      <c r="D217" s="158" t="s">
        <v>213</v>
      </c>
      <c r="E217" s="158" t="s">
        <v>278</v>
      </c>
      <c r="F217" s="158" t="s">
        <v>317</v>
      </c>
      <c r="G217" s="159">
        <v>1</v>
      </c>
      <c r="H217" s="159">
        <v>2910</v>
      </c>
      <c r="I217" s="159">
        <v>2873</v>
      </c>
      <c r="J217" s="159">
        <v>2822</v>
      </c>
      <c r="K217" s="159">
        <v>2841</v>
      </c>
      <c r="L217" s="159">
        <v>2768</v>
      </c>
      <c r="M217" s="159">
        <v>2452</v>
      </c>
      <c r="N217" s="159">
        <v>2562</v>
      </c>
      <c r="O217" s="159">
        <v>2742</v>
      </c>
      <c r="P217" s="160"/>
      <c r="Q217" s="160"/>
      <c r="R217" s="189"/>
    </row>
    <row r="218" spans="1:18" ht="14.25">
      <c r="A218" s="158" t="s">
        <v>320</v>
      </c>
      <c r="B218" s="158" t="s">
        <v>92</v>
      </c>
      <c r="C218" s="158" t="s">
        <v>291</v>
      </c>
      <c r="D218" s="158" t="s">
        <v>283</v>
      </c>
      <c r="E218" s="158" t="s">
        <v>278</v>
      </c>
      <c r="F218" s="158" t="s">
        <v>317</v>
      </c>
      <c r="G218" s="159">
        <v>1</v>
      </c>
      <c r="H218" s="159">
        <v>993</v>
      </c>
      <c r="I218" s="159">
        <v>988</v>
      </c>
      <c r="J218" s="159">
        <v>978</v>
      </c>
      <c r="K218" s="159">
        <v>986</v>
      </c>
      <c r="L218" s="159">
        <v>956</v>
      </c>
      <c r="M218" s="159">
        <v>921</v>
      </c>
      <c r="N218" s="159">
        <v>937</v>
      </c>
      <c r="O218" s="159">
        <v>1065</v>
      </c>
      <c r="P218" s="160"/>
      <c r="Q218" s="160"/>
      <c r="R218" s="189"/>
    </row>
    <row r="219" spans="1:18" ht="14.25">
      <c r="A219" s="158" t="s">
        <v>320</v>
      </c>
      <c r="B219" s="158" t="s">
        <v>92</v>
      </c>
      <c r="C219" s="158" t="s">
        <v>291</v>
      </c>
      <c r="D219" s="158" t="s">
        <v>285</v>
      </c>
      <c r="E219" s="158" t="s">
        <v>278</v>
      </c>
      <c r="F219" s="158" t="s">
        <v>317</v>
      </c>
      <c r="G219" s="159">
        <v>1</v>
      </c>
      <c r="H219" s="159">
        <v>1172</v>
      </c>
      <c r="I219" s="159">
        <v>1158</v>
      </c>
      <c r="J219" s="159">
        <v>1130</v>
      </c>
      <c r="K219" s="159">
        <v>1137</v>
      </c>
      <c r="L219" s="159">
        <v>1081</v>
      </c>
      <c r="M219" s="159">
        <v>1029</v>
      </c>
      <c r="N219" s="159">
        <v>1028</v>
      </c>
      <c r="O219" s="159">
        <v>1093</v>
      </c>
      <c r="P219" s="160"/>
      <c r="Q219" s="160"/>
      <c r="R219" s="189"/>
    </row>
    <row r="220" spans="1:18" ht="14.25">
      <c r="A220" s="158" t="s">
        <v>320</v>
      </c>
      <c r="B220" s="158" t="s">
        <v>92</v>
      </c>
      <c r="C220" s="158" t="s">
        <v>291</v>
      </c>
      <c r="D220" s="158" t="s">
        <v>286</v>
      </c>
      <c r="E220" s="158" t="s">
        <v>278</v>
      </c>
      <c r="F220" s="158" t="s">
        <v>317</v>
      </c>
      <c r="G220" s="159">
        <v>1</v>
      </c>
      <c r="H220" s="159">
        <v>51</v>
      </c>
      <c r="I220" s="159">
        <v>17</v>
      </c>
      <c r="J220" s="159">
        <v>14</v>
      </c>
      <c r="K220" s="159">
        <v>8</v>
      </c>
      <c r="L220" s="159">
        <v>7</v>
      </c>
      <c r="M220" s="159">
        <v>7</v>
      </c>
      <c r="N220" s="159">
        <v>7</v>
      </c>
      <c r="O220" s="159">
        <v>9</v>
      </c>
      <c r="P220" s="160"/>
      <c r="Q220" s="160"/>
      <c r="R220" s="189"/>
    </row>
    <row r="221" spans="1:18" ht="14.25">
      <c r="A221" s="158" t="s">
        <v>320</v>
      </c>
      <c r="B221" s="158" t="s">
        <v>92</v>
      </c>
      <c r="C221" s="158" t="s">
        <v>291</v>
      </c>
      <c r="D221" s="158" t="s">
        <v>213</v>
      </c>
      <c r="E221" s="158" t="s">
        <v>278</v>
      </c>
      <c r="F221" s="158" t="s">
        <v>317</v>
      </c>
      <c r="G221" s="159">
        <v>1</v>
      </c>
      <c r="H221" s="159">
        <v>2217</v>
      </c>
      <c r="I221" s="159">
        <v>2163</v>
      </c>
      <c r="J221" s="159">
        <v>2122</v>
      </c>
      <c r="K221" s="159">
        <v>2131</v>
      </c>
      <c r="L221" s="159">
        <v>2044</v>
      </c>
      <c r="M221" s="159">
        <v>1957</v>
      </c>
      <c r="N221" s="159">
        <v>1973</v>
      </c>
      <c r="O221" s="159">
        <v>2166</v>
      </c>
      <c r="P221" s="160"/>
      <c r="Q221" s="160"/>
      <c r="R221" s="189"/>
    </row>
    <row r="222" spans="1:18" ht="14.25">
      <c r="A222" s="158" t="s">
        <v>320</v>
      </c>
      <c r="B222" s="158" t="s">
        <v>92</v>
      </c>
      <c r="C222" s="158" t="s">
        <v>293</v>
      </c>
      <c r="D222" s="158" t="s">
        <v>283</v>
      </c>
      <c r="E222" s="158" t="s">
        <v>278</v>
      </c>
      <c r="F222" s="158" t="s">
        <v>317</v>
      </c>
      <c r="G222" s="159">
        <v>1</v>
      </c>
      <c r="H222" s="159">
        <v>423</v>
      </c>
      <c r="I222" s="159">
        <v>440</v>
      </c>
      <c r="J222" s="159">
        <v>449</v>
      </c>
      <c r="K222" s="159">
        <v>457</v>
      </c>
      <c r="L222" s="159">
        <v>439</v>
      </c>
      <c r="M222" s="159">
        <v>420</v>
      </c>
      <c r="N222" s="159">
        <v>413</v>
      </c>
      <c r="O222" s="159">
        <v>459</v>
      </c>
      <c r="P222" s="160"/>
      <c r="Q222" s="160"/>
      <c r="R222" s="189"/>
    </row>
    <row r="223" spans="1:18" ht="14.25">
      <c r="A223" s="158" t="s">
        <v>320</v>
      </c>
      <c r="B223" s="158" t="s">
        <v>92</v>
      </c>
      <c r="C223" s="158" t="s">
        <v>293</v>
      </c>
      <c r="D223" s="158" t="s">
        <v>285</v>
      </c>
      <c r="E223" s="158" t="s">
        <v>278</v>
      </c>
      <c r="F223" s="158" t="s">
        <v>317</v>
      </c>
      <c r="G223" s="159">
        <v>1</v>
      </c>
      <c r="H223" s="159">
        <v>465</v>
      </c>
      <c r="I223" s="159">
        <v>483</v>
      </c>
      <c r="J223" s="159">
        <v>486</v>
      </c>
      <c r="K223" s="159">
        <v>497</v>
      </c>
      <c r="L223" s="159">
        <v>472</v>
      </c>
      <c r="M223" s="159">
        <v>447</v>
      </c>
      <c r="N223" s="159">
        <v>437</v>
      </c>
      <c r="O223" s="159">
        <v>456</v>
      </c>
      <c r="P223" s="160"/>
      <c r="Q223" s="160"/>
      <c r="R223" s="189"/>
    </row>
    <row r="224" spans="1:18" ht="14.25">
      <c r="A224" s="158" t="s">
        <v>320</v>
      </c>
      <c r="B224" s="158" t="s">
        <v>92</v>
      </c>
      <c r="C224" s="158" t="s">
        <v>293</v>
      </c>
      <c r="D224" s="158" t="s">
        <v>286</v>
      </c>
      <c r="E224" s="158" t="s">
        <v>278</v>
      </c>
      <c r="F224" s="158" t="s">
        <v>317</v>
      </c>
      <c r="G224" s="159">
        <v>1</v>
      </c>
      <c r="H224" s="159">
        <v>17</v>
      </c>
      <c r="I224" s="159">
        <v>5</v>
      </c>
      <c r="J224" s="159">
        <v>4</v>
      </c>
      <c r="K224" s="159">
        <v>2</v>
      </c>
      <c r="L224" s="159">
        <v>3</v>
      </c>
      <c r="M224" s="159">
        <v>2</v>
      </c>
      <c r="N224" s="159">
        <v>2</v>
      </c>
      <c r="O224" s="159">
        <v>2</v>
      </c>
      <c r="P224" s="160"/>
      <c r="Q224" s="160"/>
      <c r="R224" s="189"/>
    </row>
    <row r="225" spans="1:18" ht="14.25">
      <c r="A225" s="158" t="s">
        <v>320</v>
      </c>
      <c r="B225" s="158" t="s">
        <v>92</v>
      </c>
      <c r="C225" s="158" t="s">
        <v>293</v>
      </c>
      <c r="D225" s="158" t="s">
        <v>213</v>
      </c>
      <c r="E225" s="158" t="s">
        <v>278</v>
      </c>
      <c r="F225" s="158" t="s">
        <v>317</v>
      </c>
      <c r="G225" s="159">
        <v>1</v>
      </c>
      <c r="H225" s="159">
        <v>905</v>
      </c>
      <c r="I225" s="159">
        <v>928</v>
      </c>
      <c r="J225" s="159">
        <v>939</v>
      </c>
      <c r="K225" s="159">
        <v>956</v>
      </c>
      <c r="L225" s="159">
        <v>913</v>
      </c>
      <c r="M225" s="159">
        <v>870</v>
      </c>
      <c r="N225" s="159">
        <v>852</v>
      </c>
      <c r="O225" s="159">
        <v>917</v>
      </c>
      <c r="P225" s="160"/>
      <c r="Q225" s="160"/>
      <c r="R225" s="189"/>
    </row>
    <row r="226" spans="1:18" ht="14.25">
      <c r="A226" s="158" t="s">
        <v>320</v>
      </c>
      <c r="B226" s="158" t="s">
        <v>92</v>
      </c>
      <c r="C226" s="158" t="s">
        <v>295</v>
      </c>
      <c r="D226" s="158" t="s">
        <v>283</v>
      </c>
      <c r="E226" s="158" t="s">
        <v>278</v>
      </c>
      <c r="F226" s="158" t="s">
        <v>317</v>
      </c>
      <c r="G226" s="159">
        <v>1</v>
      </c>
      <c r="H226" s="159">
        <v>388</v>
      </c>
      <c r="I226" s="159">
        <v>390</v>
      </c>
      <c r="J226" s="159">
        <v>384</v>
      </c>
      <c r="K226" s="159">
        <v>378</v>
      </c>
      <c r="L226" s="159">
        <v>368</v>
      </c>
      <c r="M226" s="159">
        <v>364</v>
      </c>
      <c r="N226" s="159">
        <v>379</v>
      </c>
      <c r="O226" s="159">
        <v>444</v>
      </c>
      <c r="P226" s="160"/>
      <c r="Q226" s="160"/>
      <c r="R226" s="189"/>
    </row>
    <row r="227" spans="1:18" ht="14.25">
      <c r="A227" s="158" t="s">
        <v>320</v>
      </c>
      <c r="B227" s="158" t="s">
        <v>92</v>
      </c>
      <c r="C227" s="158" t="s">
        <v>295</v>
      </c>
      <c r="D227" s="158" t="s">
        <v>285</v>
      </c>
      <c r="E227" s="158" t="s">
        <v>278</v>
      </c>
      <c r="F227" s="158" t="s">
        <v>317</v>
      </c>
      <c r="G227" s="159">
        <v>1</v>
      </c>
      <c r="H227" s="159">
        <v>400</v>
      </c>
      <c r="I227" s="159">
        <v>403</v>
      </c>
      <c r="J227" s="159">
        <v>396</v>
      </c>
      <c r="K227" s="159">
        <v>399</v>
      </c>
      <c r="L227" s="159">
        <v>386</v>
      </c>
      <c r="M227" s="159">
        <v>378</v>
      </c>
      <c r="N227" s="159">
        <v>393</v>
      </c>
      <c r="O227" s="159">
        <v>432</v>
      </c>
      <c r="P227" s="160"/>
      <c r="Q227" s="160"/>
      <c r="R227" s="189"/>
    </row>
    <row r="228" spans="1:18" ht="14.25">
      <c r="A228" s="158" t="s">
        <v>320</v>
      </c>
      <c r="B228" s="158" t="s">
        <v>92</v>
      </c>
      <c r="C228" s="158" t="s">
        <v>295</v>
      </c>
      <c r="D228" s="158" t="s">
        <v>286</v>
      </c>
      <c r="E228" s="158" t="s">
        <v>278</v>
      </c>
      <c r="F228" s="158" t="s">
        <v>317</v>
      </c>
      <c r="G228" s="159">
        <v>1</v>
      </c>
      <c r="H228" s="159">
        <v>13</v>
      </c>
      <c r="I228" s="159">
        <v>3</v>
      </c>
      <c r="J228" s="159">
        <v>2</v>
      </c>
      <c r="K228" s="159">
        <v>1</v>
      </c>
      <c r="L228" s="159">
        <v>1</v>
      </c>
      <c r="M228" s="159">
        <v>1</v>
      </c>
      <c r="N228" s="159">
        <v>1</v>
      </c>
      <c r="O228" s="159">
        <v>2</v>
      </c>
      <c r="P228" s="160"/>
      <c r="Q228" s="160"/>
      <c r="R228" s="189"/>
    </row>
    <row r="229" spans="1:18" ht="14.25">
      <c r="A229" s="158" t="s">
        <v>320</v>
      </c>
      <c r="B229" s="158" t="s">
        <v>92</v>
      </c>
      <c r="C229" s="158" t="s">
        <v>295</v>
      </c>
      <c r="D229" s="158" t="s">
        <v>213</v>
      </c>
      <c r="E229" s="158" t="s">
        <v>278</v>
      </c>
      <c r="F229" s="158" t="s">
        <v>317</v>
      </c>
      <c r="G229" s="159">
        <v>1</v>
      </c>
      <c r="H229" s="159">
        <v>802</v>
      </c>
      <c r="I229" s="159">
        <v>796</v>
      </c>
      <c r="J229" s="159">
        <v>782</v>
      </c>
      <c r="K229" s="159">
        <v>779</v>
      </c>
      <c r="L229" s="159">
        <v>755</v>
      </c>
      <c r="M229" s="159">
        <v>744</v>
      </c>
      <c r="N229" s="159">
        <v>774</v>
      </c>
      <c r="O229" s="159">
        <v>878</v>
      </c>
      <c r="P229" s="160"/>
      <c r="Q229" s="160"/>
      <c r="R229" s="189"/>
    </row>
    <row r="230" spans="1:18" ht="14.25">
      <c r="A230" s="158" t="s">
        <v>320</v>
      </c>
      <c r="B230" s="158" t="s">
        <v>92</v>
      </c>
      <c r="C230" s="158" t="s">
        <v>297</v>
      </c>
      <c r="D230" s="158" t="s">
        <v>283</v>
      </c>
      <c r="E230" s="158" t="s">
        <v>278</v>
      </c>
      <c r="F230" s="158" t="s">
        <v>317</v>
      </c>
      <c r="G230" s="159">
        <v>1</v>
      </c>
      <c r="H230" s="159">
        <v>292</v>
      </c>
      <c r="I230" s="159">
        <v>309</v>
      </c>
      <c r="J230" s="159">
        <v>320</v>
      </c>
      <c r="K230" s="159">
        <v>332</v>
      </c>
      <c r="L230" s="159">
        <v>328</v>
      </c>
      <c r="M230" s="159">
        <v>323</v>
      </c>
      <c r="N230" s="159">
        <v>328</v>
      </c>
      <c r="O230" s="159">
        <v>372</v>
      </c>
      <c r="P230" s="160"/>
      <c r="Q230" s="160"/>
      <c r="R230" s="189"/>
    </row>
    <row r="231" spans="1:18" ht="14.25">
      <c r="A231" s="158" t="s">
        <v>320</v>
      </c>
      <c r="B231" s="158" t="s">
        <v>92</v>
      </c>
      <c r="C231" s="158" t="s">
        <v>297</v>
      </c>
      <c r="D231" s="158" t="s">
        <v>285</v>
      </c>
      <c r="E231" s="158" t="s">
        <v>278</v>
      </c>
      <c r="F231" s="158" t="s">
        <v>317</v>
      </c>
      <c r="G231" s="159">
        <v>1</v>
      </c>
      <c r="H231" s="159">
        <v>292</v>
      </c>
      <c r="I231" s="159">
        <v>307</v>
      </c>
      <c r="J231" s="159">
        <v>317</v>
      </c>
      <c r="K231" s="159">
        <v>335</v>
      </c>
      <c r="L231" s="159">
        <v>333</v>
      </c>
      <c r="M231" s="159">
        <v>329</v>
      </c>
      <c r="N231" s="159">
        <v>338</v>
      </c>
      <c r="O231" s="159">
        <v>363</v>
      </c>
      <c r="P231" s="160"/>
      <c r="Q231" s="160"/>
      <c r="R231" s="189"/>
    </row>
    <row r="232" spans="1:18" ht="14.25">
      <c r="A232" s="158" t="s">
        <v>320</v>
      </c>
      <c r="B232" s="158" t="s">
        <v>92</v>
      </c>
      <c r="C232" s="158" t="s">
        <v>297</v>
      </c>
      <c r="D232" s="158" t="s">
        <v>286</v>
      </c>
      <c r="E232" s="158" t="s">
        <v>278</v>
      </c>
      <c r="F232" s="158" t="s">
        <v>317</v>
      </c>
      <c r="G232" s="159">
        <v>1</v>
      </c>
      <c r="H232" s="159">
        <v>9</v>
      </c>
      <c r="I232" s="159">
        <v>2</v>
      </c>
      <c r="J232" s="159">
        <v>2</v>
      </c>
      <c r="K232" s="159">
        <v>1</v>
      </c>
      <c r="L232" s="159">
        <v>1</v>
      </c>
      <c r="M232" s="159">
        <v>1</v>
      </c>
      <c r="N232" s="159">
        <v>1</v>
      </c>
      <c r="O232" s="159">
        <v>1</v>
      </c>
      <c r="P232" s="160"/>
      <c r="Q232" s="160"/>
      <c r="R232" s="189"/>
    </row>
    <row r="233" spans="1:18" ht="14.25">
      <c r="A233" s="158" t="s">
        <v>320</v>
      </c>
      <c r="B233" s="158" t="s">
        <v>92</v>
      </c>
      <c r="C233" s="158" t="s">
        <v>297</v>
      </c>
      <c r="D233" s="158" t="s">
        <v>213</v>
      </c>
      <c r="E233" s="158" t="s">
        <v>278</v>
      </c>
      <c r="F233" s="158" t="s">
        <v>317</v>
      </c>
      <c r="G233" s="159">
        <v>1</v>
      </c>
      <c r="H233" s="159">
        <v>593</v>
      </c>
      <c r="I233" s="159">
        <v>618</v>
      </c>
      <c r="J233" s="159">
        <v>639</v>
      </c>
      <c r="K233" s="159">
        <v>668</v>
      </c>
      <c r="L233" s="159">
        <v>662</v>
      </c>
      <c r="M233" s="159">
        <v>653</v>
      </c>
      <c r="N233" s="159">
        <v>666</v>
      </c>
      <c r="O233" s="159">
        <v>736</v>
      </c>
      <c r="P233" s="160"/>
      <c r="Q233" s="160"/>
      <c r="R233" s="189"/>
    </row>
    <row r="234" spans="1:18" ht="14.25">
      <c r="A234" s="158" t="s">
        <v>320</v>
      </c>
      <c r="B234" s="158" t="s">
        <v>92</v>
      </c>
      <c r="C234" s="158" t="s">
        <v>299</v>
      </c>
      <c r="D234" s="158" t="s">
        <v>283</v>
      </c>
      <c r="E234" s="158" t="s">
        <v>278</v>
      </c>
      <c r="F234" s="158" t="s">
        <v>317</v>
      </c>
      <c r="G234" s="159">
        <v>1</v>
      </c>
      <c r="H234" s="159">
        <v>178</v>
      </c>
      <c r="I234" s="159">
        <v>189</v>
      </c>
      <c r="J234" s="159">
        <v>200</v>
      </c>
      <c r="K234" s="159">
        <v>212</v>
      </c>
      <c r="L234" s="159">
        <v>216</v>
      </c>
      <c r="M234" s="159">
        <v>223</v>
      </c>
      <c r="N234" s="159">
        <v>244</v>
      </c>
      <c r="O234" s="159">
        <v>288</v>
      </c>
      <c r="P234" s="160"/>
      <c r="Q234" s="160"/>
      <c r="R234" s="189"/>
    </row>
    <row r="235" spans="1:18" ht="14.25">
      <c r="A235" s="158" t="s">
        <v>320</v>
      </c>
      <c r="B235" s="158" t="s">
        <v>92</v>
      </c>
      <c r="C235" s="158" t="s">
        <v>299</v>
      </c>
      <c r="D235" s="158" t="s">
        <v>285</v>
      </c>
      <c r="E235" s="158" t="s">
        <v>278</v>
      </c>
      <c r="F235" s="158" t="s">
        <v>317</v>
      </c>
      <c r="G235" s="159">
        <v>1</v>
      </c>
      <c r="H235" s="159">
        <v>186</v>
      </c>
      <c r="I235" s="159">
        <v>197</v>
      </c>
      <c r="J235" s="159">
        <v>206</v>
      </c>
      <c r="K235" s="159">
        <v>219</v>
      </c>
      <c r="L235" s="159">
        <v>224</v>
      </c>
      <c r="M235" s="159">
        <v>230</v>
      </c>
      <c r="N235" s="159">
        <v>254</v>
      </c>
      <c r="O235" s="159">
        <v>286</v>
      </c>
      <c r="P235" s="160"/>
      <c r="Q235" s="160"/>
      <c r="R235" s="189"/>
    </row>
    <row r="236" spans="1:18" ht="14.25">
      <c r="A236" s="158" t="s">
        <v>320</v>
      </c>
      <c r="B236" s="158" t="s">
        <v>92</v>
      </c>
      <c r="C236" s="158" t="s">
        <v>299</v>
      </c>
      <c r="D236" s="158" t="s">
        <v>286</v>
      </c>
      <c r="E236" s="158" t="s">
        <v>278</v>
      </c>
      <c r="F236" s="158" t="s">
        <v>317</v>
      </c>
      <c r="G236" s="159">
        <v>1</v>
      </c>
      <c r="H236" s="159">
        <v>6</v>
      </c>
      <c r="I236" s="159">
        <v>1</v>
      </c>
      <c r="J236" s="159">
        <v>1</v>
      </c>
      <c r="K236" s="159">
        <v>1</v>
      </c>
      <c r="L236" s="159">
        <v>0</v>
      </c>
      <c r="M236" s="159">
        <v>1</v>
      </c>
      <c r="N236" s="159">
        <v>1</v>
      </c>
      <c r="O236" s="159">
        <v>1</v>
      </c>
      <c r="P236" s="160"/>
      <c r="Q236" s="160"/>
      <c r="R236" s="189"/>
    </row>
    <row r="237" spans="1:18" ht="14.25">
      <c r="A237" s="158" t="s">
        <v>320</v>
      </c>
      <c r="B237" s="158" t="s">
        <v>92</v>
      </c>
      <c r="C237" s="158" t="s">
        <v>299</v>
      </c>
      <c r="D237" s="158" t="s">
        <v>213</v>
      </c>
      <c r="E237" s="158" t="s">
        <v>278</v>
      </c>
      <c r="F237" s="158" t="s">
        <v>317</v>
      </c>
      <c r="G237" s="159">
        <v>1</v>
      </c>
      <c r="H237" s="159">
        <v>370</v>
      </c>
      <c r="I237" s="159">
        <v>388</v>
      </c>
      <c r="J237" s="159">
        <v>407</v>
      </c>
      <c r="K237" s="159">
        <v>431</v>
      </c>
      <c r="L237" s="159">
        <v>441</v>
      </c>
      <c r="M237" s="159">
        <v>453</v>
      </c>
      <c r="N237" s="159">
        <v>499</v>
      </c>
      <c r="O237" s="159">
        <v>575</v>
      </c>
      <c r="P237" s="160"/>
      <c r="Q237" s="160"/>
      <c r="R237" s="189"/>
    </row>
    <row r="238" spans="1:18" ht="14.25">
      <c r="A238" s="158" t="s">
        <v>320</v>
      </c>
      <c r="B238" s="158" t="s">
        <v>92</v>
      </c>
      <c r="C238" s="158" t="s">
        <v>301</v>
      </c>
      <c r="D238" s="158" t="s">
        <v>283</v>
      </c>
      <c r="E238" s="158" t="s">
        <v>278</v>
      </c>
      <c r="F238" s="158" t="s">
        <v>317</v>
      </c>
      <c r="G238" s="159">
        <v>1</v>
      </c>
      <c r="H238" s="159">
        <v>73</v>
      </c>
      <c r="I238" s="159">
        <v>82</v>
      </c>
      <c r="J238" s="159">
        <v>87</v>
      </c>
      <c r="K238" s="159">
        <v>97</v>
      </c>
      <c r="L238" s="159">
        <v>101</v>
      </c>
      <c r="M238" s="159">
        <v>108</v>
      </c>
      <c r="N238" s="159">
        <v>123</v>
      </c>
      <c r="O238" s="159">
        <v>150</v>
      </c>
      <c r="P238" s="160"/>
      <c r="Q238" s="160"/>
      <c r="R238" s="189"/>
    </row>
    <row r="239" spans="1:18" ht="14.25">
      <c r="A239" s="158" t="s">
        <v>320</v>
      </c>
      <c r="B239" s="158" t="s">
        <v>92</v>
      </c>
      <c r="C239" s="158" t="s">
        <v>301</v>
      </c>
      <c r="D239" s="158" t="s">
        <v>285</v>
      </c>
      <c r="E239" s="158" t="s">
        <v>278</v>
      </c>
      <c r="F239" s="158" t="s">
        <v>317</v>
      </c>
      <c r="G239" s="159">
        <v>1</v>
      </c>
      <c r="H239" s="159">
        <v>85</v>
      </c>
      <c r="I239" s="159">
        <v>92</v>
      </c>
      <c r="J239" s="159">
        <v>96</v>
      </c>
      <c r="K239" s="159">
        <v>106</v>
      </c>
      <c r="L239" s="159">
        <v>110</v>
      </c>
      <c r="M239" s="159">
        <v>116</v>
      </c>
      <c r="N239" s="159">
        <v>134</v>
      </c>
      <c r="O239" s="159">
        <v>156</v>
      </c>
      <c r="P239" s="160"/>
      <c r="Q239" s="160"/>
      <c r="R239" s="189"/>
    </row>
    <row r="240" spans="1:18" ht="14.25">
      <c r="A240" s="158" t="s">
        <v>320</v>
      </c>
      <c r="B240" s="158" t="s">
        <v>92</v>
      </c>
      <c r="C240" s="158" t="s">
        <v>301</v>
      </c>
      <c r="D240" s="158" t="s">
        <v>286</v>
      </c>
      <c r="E240" s="158" t="s">
        <v>278</v>
      </c>
      <c r="F240" s="158" t="s">
        <v>317</v>
      </c>
      <c r="G240" s="159">
        <v>1</v>
      </c>
      <c r="H240" s="159">
        <v>4</v>
      </c>
      <c r="I240" s="159">
        <v>1</v>
      </c>
      <c r="J240" s="159">
        <v>0</v>
      </c>
      <c r="K240" s="159">
        <v>0</v>
      </c>
      <c r="L240" s="159">
        <v>0</v>
      </c>
      <c r="M240" s="159">
        <v>0</v>
      </c>
      <c r="N240" s="159">
        <v>0</v>
      </c>
      <c r="O240" s="159">
        <v>0</v>
      </c>
      <c r="P240" s="160"/>
      <c r="Q240" s="160"/>
      <c r="R240" s="189"/>
    </row>
    <row r="241" spans="1:18" ht="14.25">
      <c r="A241" s="158" t="s">
        <v>320</v>
      </c>
      <c r="B241" s="158" t="s">
        <v>92</v>
      </c>
      <c r="C241" s="158" t="s">
        <v>301</v>
      </c>
      <c r="D241" s="158" t="s">
        <v>213</v>
      </c>
      <c r="E241" s="158" t="s">
        <v>278</v>
      </c>
      <c r="F241" s="158" t="s">
        <v>317</v>
      </c>
      <c r="G241" s="159">
        <v>1</v>
      </c>
      <c r="H241" s="159">
        <v>162</v>
      </c>
      <c r="I241" s="159">
        <v>174</v>
      </c>
      <c r="J241" s="159">
        <v>184</v>
      </c>
      <c r="K241" s="159">
        <v>203</v>
      </c>
      <c r="L241" s="159">
        <v>211</v>
      </c>
      <c r="M241" s="159">
        <v>224</v>
      </c>
      <c r="N241" s="159">
        <v>257</v>
      </c>
      <c r="O241" s="159">
        <v>306</v>
      </c>
      <c r="P241" s="160"/>
      <c r="Q241" s="160"/>
      <c r="R241" s="189"/>
    </row>
    <row r="242" spans="1:18" ht="14.25">
      <c r="A242" s="158" t="s">
        <v>320</v>
      </c>
      <c r="B242" s="158" t="s">
        <v>92</v>
      </c>
      <c r="C242" s="158" t="s">
        <v>303</v>
      </c>
      <c r="D242" s="158" t="s">
        <v>283</v>
      </c>
      <c r="E242" s="158" t="s">
        <v>278</v>
      </c>
      <c r="F242" s="158" t="s">
        <v>317</v>
      </c>
      <c r="G242" s="159">
        <v>1</v>
      </c>
      <c r="H242" s="159">
        <v>20</v>
      </c>
      <c r="I242" s="159">
        <v>24</v>
      </c>
      <c r="J242" s="159">
        <v>30</v>
      </c>
      <c r="K242" s="159">
        <v>35</v>
      </c>
      <c r="L242" s="159">
        <v>38</v>
      </c>
      <c r="M242" s="159">
        <v>43</v>
      </c>
      <c r="N242" s="159">
        <v>50</v>
      </c>
      <c r="O242" s="159">
        <v>62</v>
      </c>
      <c r="P242" s="160"/>
      <c r="Q242" s="160"/>
      <c r="R242" s="189"/>
    </row>
    <row r="243" spans="1:18" ht="14.25">
      <c r="A243" s="158" t="s">
        <v>320</v>
      </c>
      <c r="B243" s="158" t="s">
        <v>92</v>
      </c>
      <c r="C243" s="158" t="s">
        <v>303</v>
      </c>
      <c r="D243" s="158" t="s">
        <v>285</v>
      </c>
      <c r="E243" s="158" t="s">
        <v>278</v>
      </c>
      <c r="F243" s="158" t="s">
        <v>317</v>
      </c>
      <c r="G243" s="159">
        <v>1</v>
      </c>
      <c r="H243" s="159">
        <v>27</v>
      </c>
      <c r="I243" s="159">
        <v>31</v>
      </c>
      <c r="J243" s="159">
        <v>37</v>
      </c>
      <c r="K243" s="159">
        <v>42</v>
      </c>
      <c r="L243" s="159">
        <v>45</v>
      </c>
      <c r="M243" s="159">
        <v>50</v>
      </c>
      <c r="N243" s="159">
        <v>58</v>
      </c>
      <c r="O243" s="159">
        <v>68</v>
      </c>
      <c r="P243" s="160"/>
      <c r="Q243" s="160"/>
      <c r="R243" s="189"/>
    </row>
    <row r="244" spans="1:18" ht="14.25">
      <c r="A244" s="158" t="s">
        <v>320</v>
      </c>
      <c r="B244" s="158" t="s">
        <v>92</v>
      </c>
      <c r="C244" s="158" t="s">
        <v>303</v>
      </c>
      <c r="D244" s="158" t="s">
        <v>286</v>
      </c>
      <c r="E244" s="158" t="s">
        <v>278</v>
      </c>
      <c r="F244" s="158" t="s">
        <v>317</v>
      </c>
      <c r="G244" s="159">
        <v>1</v>
      </c>
      <c r="H244" s="159">
        <v>1</v>
      </c>
      <c r="I244" s="159">
        <v>0</v>
      </c>
      <c r="J244" s="159">
        <v>0</v>
      </c>
      <c r="K244" s="159">
        <v>0</v>
      </c>
      <c r="L244" s="159">
        <v>0</v>
      </c>
      <c r="M244" s="159">
        <v>0</v>
      </c>
      <c r="N244" s="159">
        <v>0</v>
      </c>
      <c r="O244" s="159">
        <v>0</v>
      </c>
      <c r="P244" s="160"/>
      <c r="Q244" s="160"/>
      <c r="R244" s="189"/>
    </row>
    <row r="245" spans="1:18" ht="14.25">
      <c r="A245" s="158" t="s">
        <v>320</v>
      </c>
      <c r="B245" s="158" t="s">
        <v>92</v>
      </c>
      <c r="C245" s="158" t="s">
        <v>303</v>
      </c>
      <c r="D245" s="158" t="s">
        <v>213</v>
      </c>
      <c r="E245" s="158" t="s">
        <v>278</v>
      </c>
      <c r="F245" s="158" t="s">
        <v>317</v>
      </c>
      <c r="G245" s="159">
        <v>1</v>
      </c>
      <c r="H245" s="159">
        <v>48</v>
      </c>
      <c r="I245" s="159">
        <v>56</v>
      </c>
      <c r="J245" s="159">
        <v>67</v>
      </c>
      <c r="K245" s="159">
        <v>77</v>
      </c>
      <c r="L245" s="159">
        <v>83</v>
      </c>
      <c r="M245" s="159">
        <v>93</v>
      </c>
      <c r="N245" s="159">
        <v>108</v>
      </c>
      <c r="O245" s="159">
        <v>130</v>
      </c>
      <c r="P245" s="160"/>
      <c r="Q245" s="160"/>
      <c r="R245" s="189"/>
    </row>
    <row r="246" spans="1:18" ht="14.25">
      <c r="A246" s="158" t="s">
        <v>320</v>
      </c>
      <c r="B246" s="158" t="s">
        <v>92</v>
      </c>
      <c r="C246" s="158" t="s">
        <v>305</v>
      </c>
      <c r="D246" s="158" t="s">
        <v>283</v>
      </c>
      <c r="E246" s="158" t="s">
        <v>278</v>
      </c>
      <c r="F246" s="158" t="s">
        <v>317</v>
      </c>
      <c r="G246" s="159">
        <v>1</v>
      </c>
      <c r="H246" s="159">
        <v>4</v>
      </c>
      <c r="I246" s="159">
        <v>6</v>
      </c>
      <c r="J246" s="159">
        <v>7</v>
      </c>
      <c r="K246" s="159">
        <v>9</v>
      </c>
      <c r="L246" s="159">
        <v>11</v>
      </c>
      <c r="M246" s="159">
        <v>14</v>
      </c>
      <c r="N246" s="159">
        <v>18</v>
      </c>
      <c r="O246" s="159">
        <v>26</v>
      </c>
      <c r="P246" s="160"/>
      <c r="Q246" s="160"/>
      <c r="R246" s="189"/>
    </row>
    <row r="247" spans="1:18" ht="14.25">
      <c r="A247" s="158" t="s">
        <v>320</v>
      </c>
      <c r="B247" s="158" t="s">
        <v>92</v>
      </c>
      <c r="C247" s="158" t="s">
        <v>305</v>
      </c>
      <c r="D247" s="158" t="s">
        <v>285</v>
      </c>
      <c r="E247" s="158" t="s">
        <v>278</v>
      </c>
      <c r="F247" s="158" t="s">
        <v>317</v>
      </c>
      <c r="G247" s="159">
        <v>1</v>
      </c>
      <c r="H247" s="159">
        <v>8</v>
      </c>
      <c r="I247" s="159">
        <v>10</v>
      </c>
      <c r="J247" s="159">
        <v>12</v>
      </c>
      <c r="K247" s="159">
        <v>14</v>
      </c>
      <c r="L247" s="159">
        <v>17</v>
      </c>
      <c r="M247" s="159">
        <v>20</v>
      </c>
      <c r="N247" s="159">
        <v>25</v>
      </c>
      <c r="O247" s="159">
        <v>33</v>
      </c>
      <c r="P247" s="160"/>
      <c r="Q247" s="160"/>
      <c r="R247" s="189"/>
    </row>
    <row r="248" spans="1:18" ht="14.25">
      <c r="A248" s="158" t="s">
        <v>320</v>
      </c>
      <c r="B248" s="158" t="s">
        <v>92</v>
      </c>
      <c r="C248" s="158" t="s">
        <v>305</v>
      </c>
      <c r="D248" s="158" t="s">
        <v>286</v>
      </c>
      <c r="E248" s="158" t="s">
        <v>278</v>
      </c>
      <c r="F248" s="158" t="s">
        <v>317</v>
      </c>
      <c r="G248" s="159">
        <v>1</v>
      </c>
      <c r="H248" s="159">
        <v>0</v>
      </c>
      <c r="I248" s="159">
        <v>0</v>
      </c>
      <c r="J248" s="159">
        <v>0</v>
      </c>
      <c r="K248" s="159">
        <v>0</v>
      </c>
      <c r="L248" s="159">
        <v>0</v>
      </c>
      <c r="M248" s="159">
        <v>0</v>
      </c>
      <c r="N248" s="159">
        <v>0</v>
      </c>
      <c r="O248" s="159">
        <v>0</v>
      </c>
      <c r="P248" s="160"/>
      <c r="Q248" s="160"/>
      <c r="R248" s="189"/>
    </row>
    <row r="249" spans="1:18" ht="14.25">
      <c r="A249" s="158" t="s">
        <v>320</v>
      </c>
      <c r="B249" s="158" t="s">
        <v>92</v>
      </c>
      <c r="C249" s="158" t="s">
        <v>305</v>
      </c>
      <c r="D249" s="158" t="s">
        <v>213</v>
      </c>
      <c r="E249" s="158" t="s">
        <v>278</v>
      </c>
      <c r="F249" s="158" t="s">
        <v>317</v>
      </c>
      <c r="G249" s="159">
        <v>1</v>
      </c>
      <c r="H249" s="159">
        <v>12</v>
      </c>
      <c r="I249" s="159">
        <v>15</v>
      </c>
      <c r="J249" s="159">
        <v>20</v>
      </c>
      <c r="K249" s="159">
        <v>24</v>
      </c>
      <c r="L249" s="159">
        <v>28</v>
      </c>
      <c r="M249" s="159">
        <v>35</v>
      </c>
      <c r="N249" s="159">
        <v>43</v>
      </c>
      <c r="O249" s="159">
        <v>59</v>
      </c>
      <c r="P249" s="160"/>
      <c r="Q249" s="160"/>
      <c r="R249" s="189"/>
    </row>
    <row r="250" spans="1:18" ht="14.25">
      <c r="A250" s="158" t="s">
        <v>320</v>
      </c>
      <c r="B250" s="158" t="s">
        <v>92</v>
      </c>
      <c r="C250" s="158" t="s">
        <v>307</v>
      </c>
      <c r="D250" s="158" t="s">
        <v>283</v>
      </c>
      <c r="E250" s="158" t="s">
        <v>278</v>
      </c>
      <c r="F250" s="158" t="s">
        <v>317</v>
      </c>
      <c r="G250" s="159">
        <v>1</v>
      </c>
      <c r="H250" s="159">
        <v>0</v>
      </c>
      <c r="I250" s="159">
        <v>0</v>
      </c>
      <c r="J250" s="159">
        <v>0</v>
      </c>
      <c r="K250" s="159">
        <v>0</v>
      </c>
      <c r="L250" s="159">
        <v>1</v>
      </c>
      <c r="M250" s="159">
        <v>1</v>
      </c>
      <c r="N250" s="159">
        <v>1</v>
      </c>
      <c r="O250" s="159">
        <v>1</v>
      </c>
      <c r="P250" s="160"/>
      <c r="Q250" s="160"/>
      <c r="R250" s="189"/>
    </row>
    <row r="251" spans="1:18" ht="14.25">
      <c r="A251" s="158" t="s">
        <v>320</v>
      </c>
      <c r="B251" s="158" t="s">
        <v>92</v>
      </c>
      <c r="C251" s="158" t="s">
        <v>307</v>
      </c>
      <c r="D251" s="158" t="s">
        <v>285</v>
      </c>
      <c r="E251" s="158" t="s">
        <v>278</v>
      </c>
      <c r="F251" s="158" t="s">
        <v>317</v>
      </c>
      <c r="G251" s="159">
        <v>1</v>
      </c>
      <c r="H251" s="159">
        <v>0</v>
      </c>
      <c r="I251" s="159">
        <v>0</v>
      </c>
      <c r="J251" s="159">
        <v>1</v>
      </c>
      <c r="K251" s="159">
        <v>1</v>
      </c>
      <c r="L251" s="159">
        <v>1</v>
      </c>
      <c r="M251" s="159">
        <v>1</v>
      </c>
      <c r="N251" s="159">
        <v>1</v>
      </c>
      <c r="O251" s="159">
        <v>2</v>
      </c>
      <c r="P251" s="160"/>
      <c r="Q251" s="160"/>
      <c r="R251" s="189"/>
    </row>
    <row r="252" spans="1:18" ht="14.25">
      <c r="A252" s="158" t="s">
        <v>320</v>
      </c>
      <c r="B252" s="158" t="s">
        <v>92</v>
      </c>
      <c r="C252" s="158" t="s">
        <v>307</v>
      </c>
      <c r="D252" s="158" t="s">
        <v>286</v>
      </c>
      <c r="E252" s="158" t="s">
        <v>278</v>
      </c>
      <c r="F252" s="158" t="s">
        <v>317</v>
      </c>
      <c r="G252" s="159">
        <v>1</v>
      </c>
      <c r="H252" s="159">
        <v>0</v>
      </c>
      <c r="I252" s="159">
        <v>0</v>
      </c>
      <c r="J252" s="159">
        <v>0</v>
      </c>
      <c r="K252" s="159">
        <v>0</v>
      </c>
      <c r="L252" s="159">
        <v>0</v>
      </c>
      <c r="M252" s="159">
        <v>0</v>
      </c>
      <c r="N252" s="159">
        <v>0</v>
      </c>
      <c r="O252" s="159">
        <v>0</v>
      </c>
      <c r="P252" s="160"/>
      <c r="Q252" s="160"/>
      <c r="R252" s="189"/>
    </row>
    <row r="253" spans="1:18" ht="14.25">
      <c r="A253" s="158" t="s">
        <v>320</v>
      </c>
      <c r="B253" s="158" t="s">
        <v>92</v>
      </c>
      <c r="C253" s="158" t="s">
        <v>307</v>
      </c>
      <c r="D253" s="158" t="s">
        <v>213</v>
      </c>
      <c r="E253" s="158" t="s">
        <v>278</v>
      </c>
      <c r="F253" s="158" t="s">
        <v>317</v>
      </c>
      <c r="G253" s="159">
        <v>1</v>
      </c>
      <c r="H253" s="159">
        <v>1</v>
      </c>
      <c r="I253" s="159">
        <v>1</v>
      </c>
      <c r="J253" s="159">
        <v>1</v>
      </c>
      <c r="K253" s="159">
        <v>1</v>
      </c>
      <c r="L253" s="159">
        <v>2</v>
      </c>
      <c r="M253" s="159">
        <v>2</v>
      </c>
      <c r="N253" s="159">
        <v>2</v>
      </c>
      <c r="O253" s="159">
        <v>3</v>
      </c>
      <c r="P253" s="160"/>
      <c r="Q253" s="160"/>
      <c r="R253" s="189"/>
    </row>
    <row r="254" spans="1:18" ht="14.25">
      <c r="A254" s="158" t="s">
        <v>320</v>
      </c>
      <c r="B254" s="158" t="s">
        <v>92</v>
      </c>
      <c r="C254" s="158" t="s">
        <v>309</v>
      </c>
      <c r="D254" s="158" t="s">
        <v>283</v>
      </c>
      <c r="E254" s="158" t="s">
        <v>278</v>
      </c>
      <c r="F254" s="158" t="s">
        <v>317</v>
      </c>
      <c r="G254" s="159">
        <v>1</v>
      </c>
      <c r="H254" s="159">
        <v>1</v>
      </c>
      <c r="I254" s="159">
        <v>1</v>
      </c>
      <c r="J254" s="159">
        <v>1</v>
      </c>
      <c r="K254" s="159">
        <v>1</v>
      </c>
      <c r="L254" s="159">
        <v>0</v>
      </c>
      <c r="M254" s="159">
        <v>0</v>
      </c>
      <c r="N254" s="159">
        <v>0</v>
      </c>
      <c r="O254" s="159">
        <v>0</v>
      </c>
      <c r="P254" s="160"/>
      <c r="Q254" s="160"/>
      <c r="R254" s="189"/>
    </row>
    <row r="255" spans="1:18" ht="14.25">
      <c r="A255" s="158" t="s">
        <v>320</v>
      </c>
      <c r="B255" s="158" t="s">
        <v>92</v>
      </c>
      <c r="C255" s="158" t="s">
        <v>309</v>
      </c>
      <c r="D255" s="158" t="s">
        <v>285</v>
      </c>
      <c r="E255" s="158" t="s">
        <v>278</v>
      </c>
      <c r="F255" s="158" t="s">
        <v>317</v>
      </c>
      <c r="G255" s="159">
        <v>1</v>
      </c>
      <c r="H255" s="159">
        <v>3</v>
      </c>
      <c r="I255" s="159">
        <v>2</v>
      </c>
      <c r="J255" s="159">
        <v>1</v>
      </c>
      <c r="K255" s="159">
        <v>1</v>
      </c>
      <c r="L255" s="159">
        <v>1</v>
      </c>
      <c r="M255" s="159">
        <v>1</v>
      </c>
      <c r="N255" s="159">
        <v>0</v>
      </c>
      <c r="O255" s="159">
        <v>0</v>
      </c>
      <c r="P255" s="160"/>
      <c r="Q255" s="160"/>
      <c r="R255" s="189"/>
    </row>
    <row r="256" spans="1:18" ht="14.25">
      <c r="A256" s="158" t="s">
        <v>320</v>
      </c>
      <c r="B256" s="158" t="s">
        <v>92</v>
      </c>
      <c r="C256" s="158" t="s">
        <v>309</v>
      </c>
      <c r="D256" s="158" t="s">
        <v>286</v>
      </c>
      <c r="E256" s="158" t="s">
        <v>278</v>
      </c>
      <c r="F256" s="158" t="s">
        <v>317</v>
      </c>
      <c r="G256" s="159">
        <v>1</v>
      </c>
      <c r="H256" s="159">
        <v>0</v>
      </c>
      <c r="I256" s="159">
        <v>1</v>
      </c>
      <c r="J256" s="159">
        <v>0</v>
      </c>
      <c r="K256" s="159">
        <v>0</v>
      </c>
      <c r="L256" s="159">
        <v>0</v>
      </c>
      <c r="M256" s="159">
        <v>0</v>
      </c>
      <c r="N256" s="159">
        <v>0</v>
      </c>
      <c r="O256" s="159">
        <v>0</v>
      </c>
      <c r="P256" s="160"/>
      <c r="Q256" s="160"/>
      <c r="R256" s="189"/>
    </row>
    <row r="257" spans="1:18" ht="14.25">
      <c r="A257" s="158" t="s">
        <v>320</v>
      </c>
      <c r="B257" s="158" t="s">
        <v>92</v>
      </c>
      <c r="C257" s="158" t="s">
        <v>309</v>
      </c>
      <c r="D257" s="158" t="s">
        <v>213</v>
      </c>
      <c r="E257" s="158" t="s">
        <v>278</v>
      </c>
      <c r="F257" s="158" t="s">
        <v>317</v>
      </c>
      <c r="G257" s="159">
        <v>1</v>
      </c>
      <c r="H257" s="159">
        <v>4</v>
      </c>
      <c r="I257" s="159">
        <v>3</v>
      </c>
      <c r="J257" s="159">
        <v>2</v>
      </c>
      <c r="K257" s="159">
        <v>2</v>
      </c>
      <c r="L257" s="159">
        <v>1</v>
      </c>
      <c r="M257" s="159">
        <v>1</v>
      </c>
      <c r="N257" s="159">
        <v>1</v>
      </c>
      <c r="O257" s="159">
        <v>1</v>
      </c>
      <c r="P257" s="160"/>
      <c r="Q257" s="160"/>
      <c r="R257" s="189"/>
    </row>
    <row r="258" spans="1:18" ht="14.25">
      <c r="A258" s="158" t="s">
        <v>320</v>
      </c>
      <c r="B258" s="158" t="s">
        <v>92</v>
      </c>
      <c r="C258" s="158" t="s">
        <v>213</v>
      </c>
      <c r="D258" s="158" t="s">
        <v>283</v>
      </c>
      <c r="E258" s="158" t="s">
        <v>278</v>
      </c>
      <c r="F258" s="158" t="s">
        <v>317</v>
      </c>
      <c r="G258" s="159">
        <v>1</v>
      </c>
      <c r="H258" s="159">
        <v>4439</v>
      </c>
      <c r="I258" s="159">
        <v>4537</v>
      </c>
      <c r="J258" s="159">
        <v>4572</v>
      </c>
      <c r="K258" s="159">
        <v>4649</v>
      </c>
      <c r="L258" s="159">
        <v>4601</v>
      </c>
      <c r="M258" s="159">
        <v>4502</v>
      </c>
      <c r="N258" s="159">
        <v>4552</v>
      </c>
      <c r="O258" s="159">
        <v>5091</v>
      </c>
      <c r="P258" s="160"/>
      <c r="Q258" s="160"/>
      <c r="R258" s="189"/>
    </row>
    <row r="259" spans="1:18" ht="14.25">
      <c r="A259" s="158" t="s">
        <v>320</v>
      </c>
      <c r="B259" s="158" t="s">
        <v>92</v>
      </c>
      <c r="C259" s="158" t="s">
        <v>213</v>
      </c>
      <c r="D259" s="158" t="s">
        <v>285</v>
      </c>
      <c r="E259" s="158" t="s">
        <v>278</v>
      </c>
      <c r="F259" s="158" t="s">
        <v>317</v>
      </c>
      <c r="G259" s="159">
        <v>1</v>
      </c>
      <c r="H259" s="159">
        <v>4994</v>
      </c>
      <c r="I259" s="159">
        <v>5110</v>
      </c>
      <c r="J259" s="159">
        <v>5096</v>
      </c>
      <c r="K259" s="159">
        <v>5220</v>
      </c>
      <c r="L259" s="159">
        <v>5102</v>
      </c>
      <c r="M259" s="159">
        <v>4961</v>
      </c>
      <c r="N259" s="159">
        <v>4949</v>
      </c>
      <c r="O259" s="159">
        <v>5336</v>
      </c>
      <c r="P259" s="160"/>
      <c r="Q259" s="160"/>
      <c r="R259" s="189"/>
    </row>
    <row r="260" spans="1:18" ht="14.25">
      <c r="A260" s="158" t="s">
        <v>320</v>
      </c>
      <c r="B260" s="158" t="s">
        <v>92</v>
      </c>
      <c r="C260" s="158" t="s">
        <v>213</v>
      </c>
      <c r="D260" s="158" t="s">
        <v>286</v>
      </c>
      <c r="E260" s="158" t="s">
        <v>278</v>
      </c>
      <c r="F260" s="158" t="s">
        <v>317</v>
      </c>
      <c r="G260" s="159">
        <v>1</v>
      </c>
      <c r="H260" s="159">
        <v>310</v>
      </c>
      <c r="I260" s="159">
        <v>106</v>
      </c>
      <c r="J260" s="159">
        <v>77</v>
      </c>
      <c r="K260" s="159">
        <v>43</v>
      </c>
      <c r="L260" s="159">
        <v>32</v>
      </c>
      <c r="M260" s="159">
        <v>32</v>
      </c>
      <c r="N260" s="159">
        <v>31</v>
      </c>
      <c r="O260" s="159">
        <v>37</v>
      </c>
      <c r="P260" s="160"/>
      <c r="Q260" s="160"/>
      <c r="R260" s="189"/>
    </row>
    <row r="261" spans="1:18" ht="14.25">
      <c r="A261" s="158" t="s">
        <v>320</v>
      </c>
      <c r="B261" s="158" t="s">
        <v>92</v>
      </c>
      <c r="C261" s="158" t="s">
        <v>213</v>
      </c>
      <c r="D261" s="158" t="s">
        <v>213</v>
      </c>
      <c r="E261" s="158" t="s">
        <v>278</v>
      </c>
      <c r="F261" s="158" t="s">
        <v>317</v>
      </c>
      <c r="G261" s="159">
        <v>1</v>
      </c>
      <c r="H261" s="159">
        <v>9744</v>
      </c>
      <c r="I261" s="159">
        <v>9754</v>
      </c>
      <c r="J261" s="159">
        <v>9746</v>
      </c>
      <c r="K261" s="159">
        <v>9912</v>
      </c>
      <c r="L261" s="159">
        <v>9735</v>
      </c>
      <c r="M261" s="159">
        <v>9495</v>
      </c>
      <c r="N261" s="159">
        <v>9532</v>
      </c>
      <c r="O261" s="159">
        <v>10465</v>
      </c>
      <c r="P261" s="160"/>
      <c r="Q261" s="160"/>
      <c r="R261" s="189"/>
    </row>
    <row r="262" spans="1:18" ht="14.25">
      <c r="A262" s="158" t="s">
        <v>320</v>
      </c>
      <c r="B262" s="158" t="s">
        <v>93</v>
      </c>
      <c r="C262" s="158" t="s">
        <v>284</v>
      </c>
      <c r="D262" s="158" t="s">
        <v>283</v>
      </c>
      <c r="E262" s="158" t="s">
        <v>278</v>
      </c>
      <c r="F262" s="158" t="s">
        <v>317</v>
      </c>
      <c r="G262" s="159">
        <v>1</v>
      </c>
      <c r="H262" s="159">
        <v>60</v>
      </c>
      <c r="I262" s="159">
        <v>59</v>
      </c>
      <c r="J262" s="159">
        <v>59</v>
      </c>
      <c r="K262" s="159">
        <v>64</v>
      </c>
      <c r="L262" s="159">
        <v>64</v>
      </c>
      <c r="M262" s="159">
        <v>64</v>
      </c>
      <c r="N262" s="159">
        <v>70</v>
      </c>
      <c r="O262" s="159">
        <v>53</v>
      </c>
      <c r="P262" s="160"/>
      <c r="Q262" s="160"/>
      <c r="R262" s="189"/>
    </row>
    <row r="263" spans="1:18" ht="14.25">
      <c r="A263" s="158" t="s">
        <v>320</v>
      </c>
      <c r="B263" s="158" t="s">
        <v>93</v>
      </c>
      <c r="C263" s="158" t="s">
        <v>284</v>
      </c>
      <c r="D263" s="158" t="s">
        <v>285</v>
      </c>
      <c r="E263" s="158" t="s">
        <v>278</v>
      </c>
      <c r="F263" s="158" t="s">
        <v>317</v>
      </c>
      <c r="G263" s="159">
        <v>1</v>
      </c>
      <c r="H263" s="159">
        <v>38</v>
      </c>
      <c r="I263" s="159">
        <v>37</v>
      </c>
      <c r="J263" s="159">
        <v>38</v>
      </c>
      <c r="K263" s="159">
        <v>43</v>
      </c>
      <c r="L263" s="159">
        <v>45</v>
      </c>
      <c r="M263" s="159">
        <v>49</v>
      </c>
      <c r="N263" s="159">
        <v>55</v>
      </c>
      <c r="O263" s="159">
        <v>49</v>
      </c>
      <c r="P263" s="160"/>
      <c r="Q263" s="160"/>
      <c r="R263" s="189"/>
    </row>
    <row r="264" spans="1:18" ht="14.25">
      <c r="A264" s="158" t="s">
        <v>320</v>
      </c>
      <c r="B264" s="158" t="s">
        <v>93</v>
      </c>
      <c r="C264" s="158" t="s">
        <v>284</v>
      </c>
      <c r="D264" s="158" t="s">
        <v>286</v>
      </c>
      <c r="E264" s="158" t="s">
        <v>278</v>
      </c>
      <c r="F264" s="158" t="s">
        <v>317</v>
      </c>
      <c r="G264" s="159">
        <v>1</v>
      </c>
      <c r="H264" s="159">
        <v>0</v>
      </c>
      <c r="I264" s="159">
        <v>0</v>
      </c>
      <c r="J264" s="159">
        <v>0</v>
      </c>
      <c r="K264" s="159">
        <v>0</v>
      </c>
      <c r="L264" s="159">
        <v>0</v>
      </c>
      <c r="M264" s="159">
        <v>1</v>
      </c>
      <c r="N264" s="159">
        <v>1</v>
      </c>
      <c r="O264" s="159">
        <v>1</v>
      </c>
      <c r="P264" s="160"/>
      <c r="Q264" s="160"/>
      <c r="R264" s="189"/>
    </row>
    <row r="265" spans="1:18" ht="14.25">
      <c r="A265" s="158" t="s">
        <v>320</v>
      </c>
      <c r="B265" s="158" t="s">
        <v>93</v>
      </c>
      <c r="C265" s="158" t="s">
        <v>284</v>
      </c>
      <c r="D265" s="158" t="s">
        <v>213</v>
      </c>
      <c r="E265" s="158" t="s">
        <v>278</v>
      </c>
      <c r="F265" s="158" t="s">
        <v>317</v>
      </c>
      <c r="G265" s="159">
        <v>1</v>
      </c>
      <c r="H265" s="159">
        <v>98</v>
      </c>
      <c r="I265" s="159">
        <v>96</v>
      </c>
      <c r="J265" s="159">
        <v>97</v>
      </c>
      <c r="K265" s="159">
        <v>107</v>
      </c>
      <c r="L265" s="159">
        <v>109</v>
      </c>
      <c r="M265" s="159">
        <v>113</v>
      </c>
      <c r="N265" s="159">
        <v>126</v>
      </c>
      <c r="O265" s="159">
        <v>104</v>
      </c>
      <c r="P265" s="160"/>
      <c r="Q265" s="160"/>
      <c r="R265" s="189"/>
    </row>
    <row r="266" spans="1:18" ht="14.25">
      <c r="A266" s="158" t="s">
        <v>320</v>
      </c>
      <c r="B266" s="158" t="s">
        <v>93</v>
      </c>
      <c r="C266" s="158" t="s">
        <v>289</v>
      </c>
      <c r="D266" s="158" t="s">
        <v>283</v>
      </c>
      <c r="E266" s="158" t="s">
        <v>278</v>
      </c>
      <c r="F266" s="158" t="s">
        <v>317</v>
      </c>
      <c r="G266" s="159">
        <v>1</v>
      </c>
      <c r="H266" s="159">
        <v>248</v>
      </c>
      <c r="I266" s="159">
        <v>244</v>
      </c>
      <c r="J266" s="159">
        <v>240</v>
      </c>
      <c r="K266" s="159">
        <v>238</v>
      </c>
      <c r="L266" s="159">
        <v>230</v>
      </c>
      <c r="M266" s="159">
        <v>215</v>
      </c>
      <c r="N266" s="159">
        <v>211</v>
      </c>
      <c r="O266" s="159">
        <v>150</v>
      </c>
      <c r="P266" s="160"/>
      <c r="Q266" s="160"/>
      <c r="R266" s="189"/>
    </row>
    <row r="267" spans="1:18" ht="14.25">
      <c r="A267" s="158" t="s">
        <v>320</v>
      </c>
      <c r="B267" s="158" t="s">
        <v>93</v>
      </c>
      <c r="C267" s="158" t="s">
        <v>289</v>
      </c>
      <c r="D267" s="158" t="s">
        <v>285</v>
      </c>
      <c r="E267" s="158" t="s">
        <v>278</v>
      </c>
      <c r="F267" s="158" t="s">
        <v>317</v>
      </c>
      <c r="G267" s="159">
        <v>1</v>
      </c>
      <c r="H267" s="159">
        <v>134</v>
      </c>
      <c r="I267" s="159">
        <v>131</v>
      </c>
      <c r="J267" s="159">
        <v>129</v>
      </c>
      <c r="K267" s="159">
        <v>131</v>
      </c>
      <c r="L267" s="159">
        <v>127</v>
      </c>
      <c r="M267" s="159">
        <v>120</v>
      </c>
      <c r="N267" s="159">
        <v>119</v>
      </c>
      <c r="O267" s="159">
        <v>95</v>
      </c>
      <c r="P267" s="160"/>
      <c r="Q267" s="160"/>
      <c r="R267" s="189"/>
    </row>
    <row r="268" spans="1:18" ht="14.25">
      <c r="A268" s="158" t="s">
        <v>320</v>
      </c>
      <c r="B268" s="158" t="s">
        <v>93</v>
      </c>
      <c r="C268" s="158" t="s">
        <v>289</v>
      </c>
      <c r="D268" s="158" t="s">
        <v>286</v>
      </c>
      <c r="E268" s="158" t="s">
        <v>278</v>
      </c>
      <c r="F268" s="158" t="s">
        <v>317</v>
      </c>
      <c r="G268" s="159">
        <v>1</v>
      </c>
      <c r="H268" s="159">
        <v>0</v>
      </c>
      <c r="I268" s="159">
        <v>0</v>
      </c>
      <c r="J268" s="159">
        <v>0</v>
      </c>
      <c r="K268" s="159">
        <v>0</v>
      </c>
      <c r="L268" s="159">
        <v>0</v>
      </c>
      <c r="M268" s="159">
        <v>1</v>
      </c>
      <c r="N268" s="159">
        <v>1</v>
      </c>
      <c r="O268" s="159">
        <v>1</v>
      </c>
      <c r="P268" s="160"/>
      <c r="Q268" s="160"/>
      <c r="R268" s="189"/>
    </row>
    <row r="269" spans="1:18" ht="14.25">
      <c r="A269" s="158" t="s">
        <v>320</v>
      </c>
      <c r="B269" s="158" t="s">
        <v>93</v>
      </c>
      <c r="C269" s="158" t="s">
        <v>289</v>
      </c>
      <c r="D269" s="158" t="s">
        <v>213</v>
      </c>
      <c r="E269" s="158" t="s">
        <v>278</v>
      </c>
      <c r="F269" s="158" t="s">
        <v>317</v>
      </c>
      <c r="G269" s="159">
        <v>1</v>
      </c>
      <c r="H269" s="159">
        <v>382</v>
      </c>
      <c r="I269" s="159">
        <v>374</v>
      </c>
      <c r="J269" s="159">
        <v>369</v>
      </c>
      <c r="K269" s="159">
        <v>369</v>
      </c>
      <c r="L269" s="159">
        <v>357</v>
      </c>
      <c r="M269" s="159">
        <v>336</v>
      </c>
      <c r="N269" s="159">
        <v>332</v>
      </c>
      <c r="O269" s="159">
        <v>246</v>
      </c>
      <c r="P269" s="160"/>
      <c r="Q269" s="160"/>
      <c r="R269" s="189"/>
    </row>
    <row r="270" spans="1:18" ht="14.25">
      <c r="A270" s="158" t="s">
        <v>320</v>
      </c>
      <c r="B270" s="158" t="s">
        <v>93</v>
      </c>
      <c r="C270" s="158" t="s">
        <v>291</v>
      </c>
      <c r="D270" s="158" t="s">
        <v>283</v>
      </c>
      <c r="E270" s="158" t="s">
        <v>278</v>
      </c>
      <c r="F270" s="158" t="s">
        <v>317</v>
      </c>
      <c r="G270" s="159">
        <v>1</v>
      </c>
      <c r="H270" s="159">
        <v>280</v>
      </c>
      <c r="I270" s="159">
        <v>276</v>
      </c>
      <c r="J270" s="159">
        <v>274</v>
      </c>
      <c r="K270" s="159">
        <v>275</v>
      </c>
      <c r="L270" s="159">
        <v>269</v>
      </c>
      <c r="M270" s="159">
        <v>255</v>
      </c>
      <c r="N270" s="159">
        <v>254</v>
      </c>
      <c r="O270" s="159">
        <v>183</v>
      </c>
      <c r="P270" s="160"/>
      <c r="Q270" s="160"/>
      <c r="R270" s="189"/>
    </row>
    <row r="271" spans="1:18" ht="14.25">
      <c r="A271" s="158" t="s">
        <v>320</v>
      </c>
      <c r="B271" s="158" t="s">
        <v>93</v>
      </c>
      <c r="C271" s="158" t="s">
        <v>291</v>
      </c>
      <c r="D271" s="158" t="s">
        <v>285</v>
      </c>
      <c r="E271" s="158" t="s">
        <v>278</v>
      </c>
      <c r="F271" s="158" t="s">
        <v>317</v>
      </c>
      <c r="G271" s="159">
        <v>1</v>
      </c>
      <c r="H271" s="159">
        <v>150</v>
      </c>
      <c r="I271" s="159">
        <v>146</v>
      </c>
      <c r="J271" s="159">
        <v>144</v>
      </c>
      <c r="K271" s="159">
        <v>145</v>
      </c>
      <c r="L271" s="159">
        <v>141</v>
      </c>
      <c r="M271" s="159">
        <v>133</v>
      </c>
      <c r="N271" s="159">
        <v>133</v>
      </c>
      <c r="O271" s="159">
        <v>103</v>
      </c>
      <c r="P271" s="160"/>
      <c r="Q271" s="160"/>
      <c r="R271" s="189"/>
    </row>
    <row r="272" spans="1:18" ht="14.25">
      <c r="A272" s="158" t="s">
        <v>320</v>
      </c>
      <c r="B272" s="158" t="s">
        <v>93</v>
      </c>
      <c r="C272" s="158" t="s">
        <v>291</v>
      </c>
      <c r="D272" s="158" t="s">
        <v>286</v>
      </c>
      <c r="E272" s="158" t="s">
        <v>278</v>
      </c>
      <c r="F272" s="158" t="s">
        <v>317</v>
      </c>
      <c r="G272" s="159">
        <v>1</v>
      </c>
      <c r="H272" s="159">
        <v>0</v>
      </c>
      <c r="I272" s="159">
        <v>0</v>
      </c>
      <c r="J272" s="159">
        <v>0</v>
      </c>
      <c r="K272" s="159">
        <v>0</v>
      </c>
      <c r="L272" s="159">
        <v>0</v>
      </c>
      <c r="M272" s="159">
        <v>0</v>
      </c>
      <c r="N272" s="159">
        <v>1</v>
      </c>
      <c r="O272" s="159">
        <v>1</v>
      </c>
      <c r="P272" s="160"/>
      <c r="Q272" s="160"/>
      <c r="R272" s="189"/>
    </row>
    <row r="273" spans="1:18" ht="14.25">
      <c r="A273" s="158" t="s">
        <v>320</v>
      </c>
      <c r="B273" s="158" t="s">
        <v>93</v>
      </c>
      <c r="C273" s="158" t="s">
        <v>291</v>
      </c>
      <c r="D273" s="158" t="s">
        <v>213</v>
      </c>
      <c r="E273" s="158" t="s">
        <v>278</v>
      </c>
      <c r="F273" s="158" t="s">
        <v>317</v>
      </c>
      <c r="G273" s="159">
        <v>1</v>
      </c>
      <c r="H273" s="159">
        <v>431</v>
      </c>
      <c r="I273" s="159">
        <v>422</v>
      </c>
      <c r="J273" s="159">
        <v>418</v>
      </c>
      <c r="K273" s="159">
        <v>420</v>
      </c>
      <c r="L273" s="159">
        <v>411</v>
      </c>
      <c r="M273" s="159">
        <v>388</v>
      </c>
      <c r="N273" s="159">
        <v>388</v>
      </c>
      <c r="O273" s="159">
        <v>287</v>
      </c>
      <c r="P273" s="160"/>
      <c r="Q273" s="160"/>
      <c r="R273" s="189"/>
    </row>
    <row r="274" spans="1:18" ht="14.25">
      <c r="A274" s="158" t="s">
        <v>320</v>
      </c>
      <c r="B274" s="158" t="s">
        <v>93</v>
      </c>
      <c r="C274" s="158" t="s">
        <v>293</v>
      </c>
      <c r="D274" s="158" t="s">
        <v>283</v>
      </c>
      <c r="E274" s="158" t="s">
        <v>278</v>
      </c>
      <c r="F274" s="158" t="s">
        <v>317</v>
      </c>
      <c r="G274" s="159">
        <v>1</v>
      </c>
      <c r="H274" s="159">
        <v>138</v>
      </c>
      <c r="I274" s="159">
        <v>142</v>
      </c>
      <c r="J274" s="159">
        <v>145</v>
      </c>
      <c r="K274" s="159">
        <v>149</v>
      </c>
      <c r="L274" s="159">
        <v>145</v>
      </c>
      <c r="M274" s="159">
        <v>136</v>
      </c>
      <c r="N274" s="159">
        <v>132</v>
      </c>
      <c r="O274" s="159">
        <v>90</v>
      </c>
      <c r="P274" s="160"/>
      <c r="Q274" s="160"/>
      <c r="R274" s="189"/>
    </row>
    <row r="275" spans="1:18" ht="14.25">
      <c r="A275" s="158" t="s">
        <v>320</v>
      </c>
      <c r="B275" s="158" t="s">
        <v>93</v>
      </c>
      <c r="C275" s="158" t="s">
        <v>293</v>
      </c>
      <c r="D275" s="158" t="s">
        <v>285</v>
      </c>
      <c r="E275" s="158" t="s">
        <v>278</v>
      </c>
      <c r="F275" s="158" t="s">
        <v>317</v>
      </c>
      <c r="G275" s="159">
        <v>1</v>
      </c>
      <c r="H275" s="159">
        <v>75</v>
      </c>
      <c r="I275" s="159">
        <v>75</v>
      </c>
      <c r="J275" s="159">
        <v>77</v>
      </c>
      <c r="K275" s="159">
        <v>79</v>
      </c>
      <c r="L275" s="159">
        <v>76</v>
      </c>
      <c r="M275" s="159">
        <v>71</v>
      </c>
      <c r="N275" s="159">
        <v>68</v>
      </c>
      <c r="O275" s="159">
        <v>50</v>
      </c>
      <c r="P275" s="160"/>
      <c r="Q275" s="160"/>
      <c r="R275" s="189"/>
    </row>
    <row r="276" spans="1:18" ht="14.25">
      <c r="A276" s="158" t="s">
        <v>320</v>
      </c>
      <c r="B276" s="158" t="s">
        <v>93</v>
      </c>
      <c r="C276" s="158" t="s">
        <v>293</v>
      </c>
      <c r="D276" s="158" t="s">
        <v>286</v>
      </c>
      <c r="E276" s="158" t="s">
        <v>278</v>
      </c>
      <c r="F276" s="158" t="s">
        <v>317</v>
      </c>
      <c r="G276" s="159">
        <v>1</v>
      </c>
      <c r="H276" s="159">
        <v>0</v>
      </c>
      <c r="I276" s="159">
        <v>0</v>
      </c>
      <c r="J276" s="159">
        <v>0</v>
      </c>
      <c r="K276" s="159">
        <v>0</v>
      </c>
      <c r="L276" s="159">
        <v>0</v>
      </c>
      <c r="M276" s="159">
        <v>0</v>
      </c>
      <c r="N276" s="159">
        <v>0</v>
      </c>
      <c r="O276" s="159">
        <v>0</v>
      </c>
      <c r="P276" s="160"/>
      <c r="Q276" s="160"/>
      <c r="R276" s="189"/>
    </row>
    <row r="277" spans="1:18" ht="14.25">
      <c r="A277" s="158" t="s">
        <v>320</v>
      </c>
      <c r="B277" s="158" t="s">
        <v>93</v>
      </c>
      <c r="C277" s="158" t="s">
        <v>293</v>
      </c>
      <c r="D277" s="158" t="s">
        <v>213</v>
      </c>
      <c r="E277" s="158" t="s">
        <v>278</v>
      </c>
      <c r="F277" s="158" t="s">
        <v>317</v>
      </c>
      <c r="G277" s="159">
        <v>1</v>
      </c>
      <c r="H277" s="159">
        <v>213</v>
      </c>
      <c r="I277" s="159">
        <v>217</v>
      </c>
      <c r="J277" s="159">
        <v>222</v>
      </c>
      <c r="K277" s="159">
        <v>228</v>
      </c>
      <c r="L277" s="159">
        <v>222</v>
      </c>
      <c r="M277" s="159">
        <v>207</v>
      </c>
      <c r="N277" s="159">
        <v>200</v>
      </c>
      <c r="O277" s="159">
        <v>140</v>
      </c>
      <c r="P277" s="160"/>
      <c r="Q277" s="160"/>
      <c r="R277" s="189"/>
    </row>
    <row r="278" spans="1:18" ht="14.25">
      <c r="A278" s="158" t="s">
        <v>320</v>
      </c>
      <c r="B278" s="158" t="s">
        <v>93</v>
      </c>
      <c r="C278" s="158" t="s">
        <v>295</v>
      </c>
      <c r="D278" s="158" t="s">
        <v>283</v>
      </c>
      <c r="E278" s="158" t="s">
        <v>278</v>
      </c>
      <c r="F278" s="158" t="s">
        <v>317</v>
      </c>
      <c r="G278" s="159">
        <v>1</v>
      </c>
      <c r="H278" s="159">
        <v>132</v>
      </c>
      <c r="I278" s="159">
        <v>130</v>
      </c>
      <c r="J278" s="159">
        <v>129</v>
      </c>
      <c r="K278" s="159">
        <v>129</v>
      </c>
      <c r="L278" s="159">
        <v>128</v>
      </c>
      <c r="M278" s="159">
        <v>122</v>
      </c>
      <c r="N278" s="159">
        <v>124</v>
      </c>
      <c r="O278" s="159">
        <v>88</v>
      </c>
      <c r="P278" s="160"/>
      <c r="Q278" s="160"/>
      <c r="R278" s="189"/>
    </row>
    <row r="279" spans="1:18" ht="14.25">
      <c r="A279" s="158" t="s">
        <v>320</v>
      </c>
      <c r="B279" s="158" t="s">
        <v>93</v>
      </c>
      <c r="C279" s="158" t="s">
        <v>295</v>
      </c>
      <c r="D279" s="158" t="s">
        <v>285</v>
      </c>
      <c r="E279" s="158" t="s">
        <v>278</v>
      </c>
      <c r="F279" s="158" t="s">
        <v>317</v>
      </c>
      <c r="G279" s="159">
        <v>1</v>
      </c>
      <c r="H279" s="159">
        <v>72</v>
      </c>
      <c r="I279" s="159">
        <v>71</v>
      </c>
      <c r="J279" s="159">
        <v>70</v>
      </c>
      <c r="K279" s="159">
        <v>71</v>
      </c>
      <c r="L279" s="159">
        <v>70</v>
      </c>
      <c r="M279" s="159">
        <v>66</v>
      </c>
      <c r="N279" s="159">
        <v>67</v>
      </c>
      <c r="O279" s="159">
        <v>50</v>
      </c>
      <c r="P279" s="160"/>
      <c r="Q279" s="160"/>
      <c r="R279" s="189"/>
    </row>
    <row r="280" spans="1:18" ht="14.25">
      <c r="A280" s="158" t="s">
        <v>320</v>
      </c>
      <c r="B280" s="158" t="s">
        <v>93</v>
      </c>
      <c r="C280" s="158" t="s">
        <v>295</v>
      </c>
      <c r="D280" s="158" t="s">
        <v>286</v>
      </c>
      <c r="E280" s="158" t="s">
        <v>278</v>
      </c>
      <c r="F280" s="158" t="s">
        <v>317</v>
      </c>
      <c r="G280" s="159">
        <v>1</v>
      </c>
      <c r="H280" s="159">
        <v>0</v>
      </c>
      <c r="I280" s="159">
        <v>0</v>
      </c>
      <c r="J280" s="159">
        <v>0</v>
      </c>
      <c r="K280" s="159">
        <v>0</v>
      </c>
      <c r="L280" s="159">
        <v>0</v>
      </c>
      <c r="M280" s="159">
        <v>0</v>
      </c>
      <c r="N280" s="159">
        <v>0</v>
      </c>
      <c r="O280" s="159">
        <v>0</v>
      </c>
      <c r="P280" s="160"/>
      <c r="Q280" s="160"/>
      <c r="R280" s="189"/>
    </row>
    <row r="281" spans="1:18" ht="14.25">
      <c r="A281" s="158" t="s">
        <v>320</v>
      </c>
      <c r="B281" s="158" t="s">
        <v>93</v>
      </c>
      <c r="C281" s="158" t="s">
        <v>295</v>
      </c>
      <c r="D281" s="158" t="s">
        <v>213</v>
      </c>
      <c r="E281" s="158" t="s">
        <v>278</v>
      </c>
      <c r="F281" s="158" t="s">
        <v>317</v>
      </c>
      <c r="G281" s="159">
        <v>1</v>
      </c>
      <c r="H281" s="159">
        <v>204</v>
      </c>
      <c r="I281" s="159">
        <v>201</v>
      </c>
      <c r="J281" s="159">
        <v>199</v>
      </c>
      <c r="K281" s="159">
        <v>200</v>
      </c>
      <c r="L281" s="159">
        <v>197</v>
      </c>
      <c r="M281" s="159">
        <v>188</v>
      </c>
      <c r="N281" s="159">
        <v>191</v>
      </c>
      <c r="O281" s="159">
        <v>138</v>
      </c>
      <c r="P281" s="160"/>
      <c r="Q281" s="160"/>
      <c r="R281" s="189"/>
    </row>
    <row r="282" spans="1:18" ht="14.25">
      <c r="A282" s="158" t="s">
        <v>320</v>
      </c>
      <c r="B282" s="158" t="s">
        <v>93</v>
      </c>
      <c r="C282" s="158" t="s">
        <v>297</v>
      </c>
      <c r="D282" s="158" t="s">
        <v>283</v>
      </c>
      <c r="E282" s="158" t="s">
        <v>278</v>
      </c>
      <c r="F282" s="158" t="s">
        <v>317</v>
      </c>
      <c r="G282" s="159">
        <v>1</v>
      </c>
      <c r="H282" s="159">
        <v>104</v>
      </c>
      <c r="I282" s="159">
        <v>108</v>
      </c>
      <c r="J282" s="159">
        <v>112</v>
      </c>
      <c r="K282" s="159">
        <v>116</v>
      </c>
      <c r="L282" s="159">
        <v>114</v>
      </c>
      <c r="M282" s="159">
        <v>109</v>
      </c>
      <c r="N282" s="159">
        <v>108</v>
      </c>
      <c r="O282" s="159">
        <v>74</v>
      </c>
      <c r="P282" s="160"/>
      <c r="Q282" s="160"/>
      <c r="R282" s="189"/>
    </row>
    <row r="283" spans="1:18" ht="14.25">
      <c r="A283" s="158" t="s">
        <v>320</v>
      </c>
      <c r="B283" s="158" t="s">
        <v>93</v>
      </c>
      <c r="C283" s="158" t="s">
        <v>297</v>
      </c>
      <c r="D283" s="158" t="s">
        <v>285</v>
      </c>
      <c r="E283" s="158" t="s">
        <v>278</v>
      </c>
      <c r="F283" s="158" t="s">
        <v>317</v>
      </c>
      <c r="G283" s="159">
        <v>1</v>
      </c>
      <c r="H283" s="159">
        <v>60</v>
      </c>
      <c r="I283" s="159">
        <v>61</v>
      </c>
      <c r="J283" s="159">
        <v>64</v>
      </c>
      <c r="K283" s="159">
        <v>67</v>
      </c>
      <c r="L283" s="159">
        <v>66</v>
      </c>
      <c r="M283" s="159">
        <v>63</v>
      </c>
      <c r="N283" s="159">
        <v>62</v>
      </c>
      <c r="O283" s="159">
        <v>44</v>
      </c>
      <c r="P283" s="160"/>
      <c r="Q283" s="160"/>
      <c r="R283" s="189"/>
    </row>
    <row r="284" spans="1:18" ht="14.25">
      <c r="A284" s="158" t="s">
        <v>320</v>
      </c>
      <c r="B284" s="158" t="s">
        <v>93</v>
      </c>
      <c r="C284" s="158" t="s">
        <v>297</v>
      </c>
      <c r="D284" s="158" t="s">
        <v>286</v>
      </c>
      <c r="E284" s="158" t="s">
        <v>278</v>
      </c>
      <c r="F284" s="158" t="s">
        <v>317</v>
      </c>
      <c r="G284" s="159">
        <v>1</v>
      </c>
      <c r="H284" s="159">
        <v>0</v>
      </c>
      <c r="I284" s="159">
        <v>0</v>
      </c>
      <c r="J284" s="159">
        <v>0</v>
      </c>
      <c r="K284" s="159">
        <v>0</v>
      </c>
      <c r="L284" s="159">
        <v>0</v>
      </c>
      <c r="M284" s="159">
        <v>0</v>
      </c>
      <c r="N284" s="159">
        <v>0</v>
      </c>
      <c r="O284" s="159">
        <v>0</v>
      </c>
      <c r="P284" s="160"/>
      <c r="Q284" s="160"/>
      <c r="R284" s="189"/>
    </row>
    <row r="285" spans="1:18" ht="14.25">
      <c r="A285" s="158" t="s">
        <v>320</v>
      </c>
      <c r="B285" s="158" t="s">
        <v>93</v>
      </c>
      <c r="C285" s="158" t="s">
        <v>297</v>
      </c>
      <c r="D285" s="158" t="s">
        <v>213</v>
      </c>
      <c r="E285" s="158" t="s">
        <v>278</v>
      </c>
      <c r="F285" s="158" t="s">
        <v>317</v>
      </c>
      <c r="G285" s="159">
        <v>1</v>
      </c>
      <c r="H285" s="159">
        <v>165</v>
      </c>
      <c r="I285" s="159">
        <v>169</v>
      </c>
      <c r="J285" s="159">
        <v>175</v>
      </c>
      <c r="K285" s="159">
        <v>182</v>
      </c>
      <c r="L285" s="159">
        <v>181</v>
      </c>
      <c r="M285" s="159">
        <v>173</v>
      </c>
      <c r="N285" s="159">
        <v>169</v>
      </c>
      <c r="O285" s="159">
        <v>118</v>
      </c>
      <c r="P285" s="160"/>
      <c r="Q285" s="160"/>
      <c r="R285" s="189"/>
    </row>
    <row r="286" spans="1:18" ht="14.25">
      <c r="A286" s="158" t="s">
        <v>320</v>
      </c>
      <c r="B286" s="158" t="s">
        <v>93</v>
      </c>
      <c r="C286" s="158" t="s">
        <v>299</v>
      </c>
      <c r="D286" s="158" t="s">
        <v>283</v>
      </c>
      <c r="E286" s="158" t="s">
        <v>278</v>
      </c>
      <c r="F286" s="158" t="s">
        <v>317</v>
      </c>
      <c r="G286" s="159">
        <v>1</v>
      </c>
      <c r="H286" s="159">
        <v>60</v>
      </c>
      <c r="I286" s="159">
        <v>63</v>
      </c>
      <c r="J286" s="159">
        <v>66</v>
      </c>
      <c r="K286" s="159">
        <v>76</v>
      </c>
      <c r="L286" s="159">
        <v>78</v>
      </c>
      <c r="M286" s="159">
        <v>79</v>
      </c>
      <c r="N286" s="159">
        <v>79</v>
      </c>
      <c r="O286" s="159">
        <v>57</v>
      </c>
      <c r="P286" s="160"/>
      <c r="Q286" s="160"/>
      <c r="R286" s="189"/>
    </row>
    <row r="287" spans="1:18" ht="14.25">
      <c r="A287" s="158" t="s">
        <v>320</v>
      </c>
      <c r="B287" s="158" t="s">
        <v>93</v>
      </c>
      <c r="C287" s="158" t="s">
        <v>299</v>
      </c>
      <c r="D287" s="158" t="s">
        <v>285</v>
      </c>
      <c r="E287" s="158" t="s">
        <v>278</v>
      </c>
      <c r="F287" s="158" t="s">
        <v>317</v>
      </c>
      <c r="G287" s="159">
        <v>1</v>
      </c>
      <c r="H287" s="159">
        <v>40</v>
      </c>
      <c r="I287" s="159">
        <v>41</v>
      </c>
      <c r="J287" s="159">
        <v>42</v>
      </c>
      <c r="K287" s="159">
        <v>47</v>
      </c>
      <c r="L287" s="159">
        <v>47</v>
      </c>
      <c r="M287" s="159">
        <v>47</v>
      </c>
      <c r="N287" s="159">
        <v>48</v>
      </c>
      <c r="O287" s="159">
        <v>36</v>
      </c>
      <c r="P287" s="160"/>
      <c r="Q287" s="160"/>
      <c r="R287" s="189"/>
    </row>
    <row r="288" spans="1:18" ht="14.25">
      <c r="A288" s="158" t="s">
        <v>320</v>
      </c>
      <c r="B288" s="158" t="s">
        <v>93</v>
      </c>
      <c r="C288" s="158" t="s">
        <v>299</v>
      </c>
      <c r="D288" s="158" t="s">
        <v>286</v>
      </c>
      <c r="E288" s="158" t="s">
        <v>278</v>
      </c>
      <c r="F288" s="158" t="s">
        <v>317</v>
      </c>
      <c r="G288" s="159">
        <v>1</v>
      </c>
      <c r="H288" s="159">
        <v>0</v>
      </c>
      <c r="I288" s="159">
        <v>0</v>
      </c>
      <c r="J288" s="159">
        <v>0</v>
      </c>
      <c r="K288" s="159">
        <v>0</v>
      </c>
      <c r="L288" s="159">
        <v>0</v>
      </c>
      <c r="M288" s="159">
        <v>0</v>
      </c>
      <c r="N288" s="159">
        <v>0</v>
      </c>
      <c r="O288" s="159">
        <v>0</v>
      </c>
      <c r="P288" s="160"/>
      <c r="Q288" s="160"/>
      <c r="R288" s="189"/>
    </row>
    <row r="289" spans="1:18" ht="14.25">
      <c r="A289" s="158" t="s">
        <v>320</v>
      </c>
      <c r="B289" s="158" t="s">
        <v>93</v>
      </c>
      <c r="C289" s="158" t="s">
        <v>299</v>
      </c>
      <c r="D289" s="158" t="s">
        <v>213</v>
      </c>
      <c r="E289" s="158" t="s">
        <v>278</v>
      </c>
      <c r="F289" s="158" t="s">
        <v>317</v>
      </c>
      <c r="G289" s="159">
        <v>1</v>
      </c>
      <c r="H289" s="159">
        <v>100</v>
      </c>
      <c r="I289" s="159">
        <v>103</v>
      </c>
      <c r="J289" s="159">
        <v>107</v>
      </c>
      <c r="K289" s="159">
        <v>122</v>
      </c>
      <c r="L289" s="159">
        <v>125</v>
      </c>
      <c r="M289" s="159">
        <v>126</v>
      </c>
      <c r="N289" s="159">
        <v>127</v>
      </c>
      <c r="O289" s="159">
        <v>93</v>
      </c>
      <c r="P289" s="160"/>
      <c r="Q289" s="160"/>
      <c r="R289" s="189"/>
    </row>
    <row r="290" spans="1:18" ht="14.25">
      <c r="A290" s="158" t="s">
        <v>320</v>
      </c>
      <c r="B290" s="158" t="s">
        <v>93</v>
      </c>
      <c r="C290" s="158" t="s">
        <v>301</v>
      </c>
      <c r="D290" s="158" t="s">
        <v>283</v>
      </c>
      <c r="E290" s="158" t="s">
        <v>278</v>
      </c>
      <c r="F290" s="158" t="s">
        <v>317</v>
      </c>
      <c r="G290" s="159">
        <v>1</v>
      </c>
      <c r="H290" s="159">
        <v>25</v>
      </c>
      <c r="I290" s="159">
        <v>27</v>
      </c>
      <c r="J290" s="159">
        <v>30</v>
      </c>
      <c r="K290" s="159">
        <v>34</v>
      </c>
      <c r="L290" s="159">
        <v>36</v>
      </c>
      <c r="M290" s="159">
        <v>39</v>
      </c>
      <c r="N290" s="159">
        <v>40</v>
      </c>
      <c r="O290" s="159">
        <v>30</v>
      </c>
      <c r="P290" s="160"/>
      <c r="Q290" s="160"/>
      <c r="R290" s="189"/>
    </row>
    <row r="291" spans="1:18" ht="14.25">
      <c r="A291" s="158" t="s">
        <v>320</v>
      </c>
      <c r="B291" s="158" t="s">
        <v>93</v>
      </c>
      <c r="C291" s="158" t="s">
        <v>301</v>
      </c>
      <c r="D291" s="158" t="s">
        <v>285</v>
      </c>
      <c r="E291" s="158" t="s">
        <v>278</v>
      </c>
      <c r="F291" s="158" t="s">
        <v>317</v>
      </c>
      <c r="G291" s="159">
        <v>1</v>
      </c>
      <c r="H291" s="159">
        <v>20</v>
      </c>
      <c r="I291" s="159">
        <v>20</v>
      </c>
      <c r="J291" s="159">
        <v>22</v>
      </c>
      <c r="K291" s="159">
        <v>25</v>
      </c>
      <c r="L291" s="159">
        <v>26</v>
      </c>
      <c r="M291" s="159">
        <v>26</v>
      </c>
      <c r="N291" s="159">
        <v>27</v>
      </c>
      <c r="O291" s="159">
        <v>21</v>
      </c>
      <c r="P291" s="160"/>
      <c r="Q291" s="160"/>
      <c r="R291" s="189"/>
    </row>
    <row r="292" spans="1:18" ht="14.25">
      <c r="A292" s="158" t="s">
        <v>320</v>
      </c>
      <c r="B292" s="158" t="s">
        <v>93</v>
      </c>
      <c r="C292" s="158" t="s">
        <v>301</v>
      </c>
      <c r="D292" s="158" t="s">
        <v>286</v>
      </c>
      <c r="E292" s="158" t="s">
        <v>278</v>
      </c>
      <c r="F292" s="158" t="s">
        <v>317</v>
      </c>
      <c r="G292" s="159">
        <v>1</v>
      </c>
      <c r="H292" s="159">
        <v>0</v>
      </c>
      <c r="I292" s="159">
        <v>0</v>
      </c>
      <c r="J292" s="159">
        <v>0</v>
      </c>
      <c r="K292" s="159">
        <v>0</v>
      </c>
      <c r="L292" s="159">
        <v>0</v>
      </c>
      <c r="M292" s="159">
        <v>0</v>
      </c>
      <c r="N292" s="159">
        <v>0</v>
      </c>
      <c r="O292" s="159">
        <v>0</v>
      </c>
      <c r="P292" s="160"/>
      <c r="Q292" s="160"/>
      <c r="R292" s="189"/>
    </row>
    <row r="293" spans="1:18" ht="14.25">
      <c r="A293" s="158" t="s">
        <v>320</v>
      </c>
      <c r="B293" s="158" t="s">
        <v>93</v>
      </c>
      <c r="C293" s="158" t="s">
        <v>301</v>
      </c>
      <c r="D293" s="158" t="s">
        <v>213</v>
      </c>
      <c r="E293" s="158" t="s">
        <v>278</v>
      </c>
      <c r="F293" s="158" t="s">
        <v>317</v>
      </c>
      <c r="G293" s="159">
        <v>1</v>
      </c>
      <c r="H293" s="159">
        <v>45</v>
      </c>
      <c r="I293" s="159">
        <v>48</v>
      </c>
      <c r="J293" s="159">
        <v>52</v>
      </c>
      <c r="K293" s="159">
        <v>59</v>
      </c>
      <c r="L293" s="159">
        <v>62</v>
      </c>
      <c r="M293" s="159">
        <v>65</v>
      </c>
      <c r="N293" s="159">
        <v>67</v>
      </c>
      <c r="O293" s="159">
        <v>52</v>
      </c>
      <c r="P293" s="160"/>
      <c r="Q293" s="160"/>
      <c r="R293" s="189"/>
    </row>
    <row r="294" spans="1:18" ht="14.25">
      <c r="A294" s="158" t="s">
        <v>320</v>
      </c>
      <c r="B294" s="158" t="s">
        <v>93</v>
      </c>
      <c r="C294" s="158" t="s">
        <v>303</v>
      </c>
      <c r="D294" s="158" t="s">
        <v>283</v>
      </c>
      <c r="E294" s="158" t="s">
        <v>278</v>
      </c>
      <c r="F294" s="158" t="s">
        <v>317</v>
      </c>
      <c r="G294" s="159">
        <v>1</v>
      </c>
      <c r="H294" s="159">
        <v>7</v>
      </c>
      <c r="I294" s="159">
        <v>9</v>
      </c>
      <c r="J294" s="159">
        <v>11</v>
      </c>
      <c r="K294" s="159">
        <v>12</v>
      </c>
      <c r="L294" s="159">
        <v>14</v>
      </c>
      <c r="M294" s="159">
        <v>15</v>
      </c>
      <c r="N294" s="159">
        <v>17</v>
      </c>
      <c r="O294" s="159">
        <v>13</v>
      </c>
      <c r="P294" s="160"/>
      <c r="Q294" s="160"/>
      <c r="R294" s="189"/>
    </row>
    <row r="295" spans="1:18" ht="14.25">
      <c r="A295" s="158" t="s">
        <v>320</v>
      </c>
      <c r="B295" s="158" t="s">
        <v>93</v>
      </c>
      <c r="C295" s="158" t="s">
        <v>303</v>
      </c>
      <c r="D295" s="158" t="s">
        <v>285</v>
      </c>
      <c r="E295" s="158" t="s">
        <v>278</v>
      </c>
      <c r="F295" s="158" t="s">
        <v>317</v>
      </c>
      <c r="G295" s="159">
        <v>1</v>
      </c>
      <c r="H295" s="159">
        <v>7</v>
      </c>
      <c r="I295" s="159">
        <v>8</v>
      </c>
      <c r="J295" s="159">
        <v>9</v>
      </c>
      <c r="K295" s="159">
        <v>11</v>
      </c>
      <c r="L295" s="159">
        <v>12</v>
      </c>
      <c r="M295" s="159">
        <v>12</v>
      </c>
      <c r="N295" s="159">
        <v>14</v>
      </c>
      <c r="O295" s="159">
        <v>11</v>
      </c>
      <c r="P295" s="160"/>
      <c r="Q295" s="160"/>
      <c r="R295" s="189"/>
    </row>
    <row r="296" spans="1:18" ht="14.25">
      <c r="A296" s="158" t="s">
        <v>320</v>
      </c>
      <c r="B296" s="158" t="s">
        <v>93</v>
      </c>
      <c r="C296" s="158" t="s">
        <v>303</v>
      </c>
      <c r="D296" s="158" t="s">
        <v>286</v>
      </c>
      <c r="E296" s="158" t="s">
        <v>278</v>
      </c>
      <c r="F296" s="158" t="s">
        <v>317</v>
      </c>
      <c r="G296" s="159">
        <v>1</v>
      </c>
      <c r="H296" s="159">
        <v>0</v>
      </c>
      <c r="I296" s="159">
        <v>0</v>
      </c>
      <c r="J296" s="159">
        <v>0</v>
      </c>
      <c r="K296" s="159">
        <v>0</v>
      </c>
      <c r="L296" s="159">
        <v>0</v>
      </c>
      <c r="M296" s="159">
        <v>0</v>
      </c>
      <c r="N296" s="159">
        <v>0</v>
      </c>
      <c r="O296" s="159">
        <v>0</v>
      </c>
      <c r="P296" s="160"/>
      <c r="Q296" s="160"/>
      <c r="R296" s="189"/>
    </row>
    <row r="297" spans="1:18" ht="14.25">
      <c r="A297" s="158" t="s">
        <v>320</v>
      </c>
      <c r="B297" s="158" t="s">
        <v>93</v>
      </c>
      <c r="C297" s="158" t="s">
        <v>303</v>
      </c>
      <c r="D297" s="158" t="s">
        <v>213</v>
      </c>
      <c r="E297" s="158" t="s">
        <v>278</v>
      </c>
      <c r="F297" s="158" t="s">
        <v>317</v>
      </c>
      <c r="G297" s="159">
        <v>1</v>
      </c>
      <c r="H297" s="159">
        <v>15</v>
      </c>
      <c r="I297" s="159">
        <v>17</v>
      </c>
      <c r="J297" s="159">
        <v>20</v>
      </c>
      <c r="K297" s="159">
        <v>23</v>
      </c>
      <c r="L297" s="159">
        <v>25</v>
      </c>
      <c r="M297" s="159">
        <v>28</v>
      </c>
      <c r="N297" s="159">
        <v>31</v>
      </c>
      <c r="O297" s="159">
        <v>24</v>
      </c>
      <c r="P297" s="160"/>
      <c r="Q297" s="160"/>
      <c r="R297" s="189"/>
    </row>
    <row r="298" spans="1:18" ht="14.25">
      <c r="A298" s="158" t="s">
        <v>320</v>
      </c>
      <c r="B298" s="158" t="s">
        <v>93</v>
      </c>
      <c r="C298" s="158" t="s">
        <v>305</v>
      </c>
      <c r="D298" s="158" t="s">
        <v>283</v>
      </c>
      <c r="E298" s="158" t="s">
        <v>278</v>
      </c>
      <c r="F298" s="158" t="s">
        <v>317</v>
      </c>
      <c r="G298" s="159">
        <v>1</v>
      </c>
      <c r="H298" s="159">
        <v>2</v>
      </c>
      <c r="I298" s="159">
        <v>2</v>
      </c>
      <c r="J298" s="159">
        <v>3</v>
      </c>
      <c r="K298" s="159">
        <v>4</v>
      </c>
      <c r="L298" s="159">
        <v>5</v>
      </c>
      <c r="M298" s="159">
        <v>6</v>
      </c>
      <c r="N298" s="159">
        <v>7</v>
      </c>
      <c r="O298" s="159">
        <v>6</v>
      </c>
      <c r="P298" s="160"/>
      <c r="Q298" s="160"/>
      <c r="R298" s="189"/>
    </row>
    <row r="299" spans="1:18" ht="14.25">
      <c r="A299" s="158" t="s">
        <v>320</v>
      </c>
      <c r="B299" s="158" t="s">
        <v>93</v>
      </c>
      <c r="C299" s="158" t="s">
        <v>305</v>
      </c>
      <c r="D299" s="158" t="s">
        <v>285</v>
      </c>
      <c r="E299" s="158" t="s">
        <v>278</v>
      </c>
      <c r="F299" s="158" t="s">
        <v>317</v>
      </c>
      <c r="G299" s="159">
        <v>1</v>
      </c>
      <c r="H299" s="159">
        <v>3</v>
      </c>
      <c r="I299" s="159">
        <v>3</v>
      </c>
      <c r="J299" s="159">
        <v>4</v>
      </c>
      <c r="K299" s="159">
        <v>4</v>
      </c>
      <c r="L299" s="159">
        <v>5</v>
      </c>
      <c r="M299" s="159">
        <v>6</v>
      </c>
      <c r="N299" s="159">
        <v>7</v>
      </c>
      <c r="O299" s="159">
        <v>6</v>
      </c>
      <c r="P299" s="160"/>
      <c r="Q299" s="160"/>
      <c r="R299" s="189"/>
    </row>
    <row r="300" spans="1:18" ht="14.25">
      <c r="A300" s="158" t="s">
        <v>320</v>
      </c>
      <c r="B300" s="158" t="s">
        <v>93</v>
      </c>
      <c r="C300" s="158" t="s">
        <v>305</v>
      </c>
      <c r="D300" s="158" t="s">
        <v>286</v>
      </c>
      <c r="E300" s="158" t="s">
        <v>278</v>
      </c>
      <c r="F300" s="158" t="s">
        <v>317</v>
      </c>
      <c r="G300" s="159">
        <v>1</v>
      </c>
      <c r="H300" s="159">
        <v>0</v>
      </c>
      <c r="I300" s="159">
        <v>0</v>
      </c>
      <c r="J300" s="159">
        <v>0</v>
      </c>
      <c r="K300" s="159">
        <v>0</v>
      </c>
      <c r="L300" s="159">
        <v>0</v>
      </c>
      <c r="M300" s="159">
        <v>0</v>
      </c>
      <c r="N300" s="159">
        <v>0</v>
      </c>
      <c r="O300" s="159">
        <v>0</v>
      </c>
      <c r="P300" s="160"/>
      <c r="Q300" s="160"/>
      <c r="R300" s="189"/>
    </row>
    <row r="301" spans="1:18" ht="14.25">
      <c r="A301" s="158" t="s">
        <v>320</v>
      </c>
      <c r="B301" s="158" t="s">
        <v>93</v>
      </c>
      <c r="C301" s="158" t="s">
        <v>305</v>
      </c>
      <c r="D301" s="158" t="s">
        <v>213</v>
      </c>
      <c r="E301" s="158" t="s">
        <v>278</v>
      </c>
      <c r="F301" s="158" t="s">
        <v>317</v>
      </c>
      <c r="G301" s="159">
        <v>1</v>
      </c>
      <c r="H301" s="159">
        <v>5</v>
      </c>
      <c r="I301" s="159">
        <v>5</v>
      </c>
      <c r="J301" s="159">
        <v>7</v>
      </c>
      <c r="K301" s="159">
        <v>8</v>
      </c>
      <c r="L301" s="159">
        <v>10</v>
      </c>
      <c r="M301" s="159">
        <v>11</v>
      </c>
      <c r="N301" s="159">
        <v>13</v>
      </c>
      <c r="O301" s="159">
        <v>12</v>
      </c>
      <c r="P301" s="160"/>
      <c r="Q301" s="160"/>
      <c r="R301" s="189"/>
    </row>
    <row r="302" spans="1:18" ht="14.25">
      <c r="A302" s="158" t="s">
        <v>320</v>
      </c>
      <c r="B302" s="158" t="s">
        <v>93</v>
      </c>
      <c r="C302" s="158" t="s">
        <v>307</v>
      </c>
      <c r="D302" s="158" t="s">
        <v>283</v>
      </c>
      <c r="E302" s="158" t="s">
        <v>278</v>
      </c>
      <c r="F302" s="158" t="s">
        <v>317</v>
      </c>
      <c r="G302" s="159">
        <v>1</v>
      </c>
      <c r="H302" s="159">
        <v>0</v>
      </c>
      <c r="I302" s="159">
        <v>0</v>
      </c>
      <c r="J302" s="159">
        <v>0</v>
      </c>
      <c r="K302" s="159">
        <v>0</v>
      </c>
      <c r="L302" s="159">
        <v>0</v>
      </c>
      <c r="M302" s="159">
        <v>0</v>
      </c>
      <c r="N302" s="159">
        <v>0</v>
      </c>
      <c r="O302" s="159">
        <v>0</v>
      </c>
      <c r="P302" s="160"/>
      <c r="Q302" s="160"/>
      <c r="R302" s="189"/>
    </row>
    <row r="303" spans="1:18" ht="14.25">
      <c r="A303" s="158" t="s">
        <v>320</v>
      </c>
      <c r="B303" s="158" t="s">
        <v>93</v>
      </c>
      <c r="C303" s="158" t="s">
        <v>307</v>
      </c>
      <c r="D303" s="158" t="s">
        <v>285</v>
      </c>
      <c r="E303" s="158" t="s">
        <v>278</v>
      </c>
      <c r="F303" s="158" t="s">
        <v>317</v>
      </c>
      <c r="G303" s="159">
        <v>1</v>
      </c>
      <c r="H303" s="159">
        <v>0</v>
      </c>
      <c r="I303" s="159">
        <v>0</v>
      </c>
      <c r="J303" s="159">
        <v>0</v>
      </c>
      <c r="K303" s="159">
        <v>0</v>
      </c>
      <c r="L303" s="159">
        <v>0</v>
      </c>
      <c r="M303" s="159">
        <v>0</v>
      </c>
      <c r="N303" s="159">
        <v>0</v>
      </c>
      <c r="O303" s="159">
        <v>0</v>
      </c>
      <c r="P303" s="160"/>
      <c r="Q303" s="160"/>
      <c r="R303" s="189"/>
    </row>
    <row r="304" spans="1:18" ht="14.25">
      <c r="A304" s="158" t="s">
        <v>320</v>
      </c>
      <c r="B304" s="158" t="s">
        <v>93</v>
      </c>
      <c r="C304" s="158" t="s">
        <v>307</v>
      </c>
      <c r="D304" s="158" t="s">
        <v>286</v>
      </c>
      <c r="E304" s="158" t="s">
        <v>278</v>
      </c>
      <c r="F304" s="158" t="s">
        <v>317</v>
      </c>
      <c r="G304" s="159">
        <v>1</v>
      </c>
      <c r="H304" s="159">
        <v>0</v>
      </c>
      <c r="I304" s="159">
        <v>0</v>
      </c>
      <c r="J304" s="159">
        <v>0</v>
      </c>
      <c r="K304" s="159">
        <v>0</v>
      </c>
      <c r="L304" s="159">
        <v>0</v>
      </c>
      <c r="M304" s="159">
        <v>0</v>
      </c>
      <c r="N304" s="159">
        <v>0</v>
      </c>
      <c r="O304" s="159">
        <v>0</v>
      </c>
      <c r="P304" s="160"/>
      <c r="Q304" s="160"/>
      <c r="R304" s="189"/>
    </row>
    <row r="305" spans="1:18" ht="14.25">
      <c r="A305" s="158" t="s">
        <v>320</v>
      </c>
      <c r="B305" s="158" t="s">
        <v>93</v>
      </c>
      <c r="C305" s="158" t="s">
        <v>307</v>
      </c>
      <c r="D305" s="158" t="s">
        <v>213</v>
      </c>
      <c r="E305" s="158" t="s">
        <v>278</v>
      </c>
      <c r="F305" s="158" t="s">
        <v>317</v>
      </c>
      <c r="G305" s="159">
        <v>1</v>
      </c>
      <c r="H305" s="159">
        <v>0</v>
      </c>
      <c r="I305" s="159">
        <v>0</v>
      </c>
      <c r="J305" s="159">
        <v>0</v>
      </c>
      <c r="K305" s="159">
        <v>0</v>
      </c>
      <c r="L305" s="159">
        <v>0</v>
      </c>
      <c r="M305" s="159">
        <v>0</v>
      </c>
      <c r="N305" s="159">
        <v>1</v>
      </c>
      <c r="O305" s="159">
        <v>1</v>
      </c>
      <c r="P305" s="160"/>
      <c r="Q305" s="160"/>
      <c r="R305" s="189"/>
    </row>
    <row r="306" spans="1:18" ht="14.25">
      <c r="A306" s="158" t="s">
        <v>320</v>
      </c>
      <c r="B306" s="158" t="s">
        <v>93</v>
      </c>
      <c r="C306" s="158" t="s">
        <v>309</v>
      </c>
      <c r="D306" s="158" t="s">
        <v>283</v>
      </c>
      <c r="E306" s="158" t="s">
        <v>278</v>
      </c>
      <c r="F306" s="158" t="s">
        <v>317</v>
      </c>
      <c r="G306" s="159">
        <v>1</v>
      </c>
      <c r="H306" s="159">
        <v>0</v>
      </c>
      <c r="I306" s="159">
        <v>0</v>
      </c>
      <c r="J306" s="159">
        <v>0</v>
      </c>
      <c r="K306" s="159">
        <v>0</v>
      </c>
      <c r="L306" s="159">
        <v>0</v>
      </c>
      <c r="M306" s="159">
        <v>0</v>
      </c>
      <c r="N306" s="159">
        <v>0</v>
      </c>
      <c r="O306" s="159">
        <v>0</v>
      </c>
      <c r="P306" s="160"/>
      <c r="Q306" s="160"/>
      <c r="R306" s="189"/>
    </row>
    <row r="307" spans="1:18" ht="14.25">
      <c r="A307" s="158" t="s">
        <v>320</v>
      </c>
      <c r="B307" s="158" t="s">
        <v>93</v>
      </c>
      <c r="C307" s="158" t="s">
        <v>309</v>
      </c>
      <c r="D307" s="158" t="s">
        <v>285</v>
      </c>
      <c r="E307" s="158" t="s">
        <v>278</v>
      </c>
      <c r="F307" s="158" t="s">
        <v>317</v>
      </c>
      <c r="G307" s="159">
        <v>1</v>
      </c>
      <c r="H307" s="159">
        <v>0</v>
      </c>
      <c r="I307" s="159">
        <v>0</v>
      </c>
      <c r="J307" s="159">
        <v>0</v>
      </c>
      <c r="K307" s="159">
        <v>0</v>
      </c>
      <c r="L307" s="159">
        <v>0</v>
      </c>
      <c r="M307" s="159">
        <v>0</v>
      </c>
      <c r="N307" s="159">
        <v>0</v>
      </c>
      <c r="O307" s="159">
        <v>0</v>
      </c>
      <c r="P307" s="160"/>
      <c r="Q307" s="160"/>
      <c r="R307" s="189"/>
    </row>
    <row r="308" spans="1:18" ht="14.25">
      <c r="A308" s="158" t="s">
        <v>320</v>
      </c>
      <c r="B308" s="158" t="s">
        <v>93</v>
      </c>
      <c r="C308" s="158" t="s">
        <v>309</v>
      </c>
      <c r="D308" s="158" t="s">
        <v>286</v>
      </c>
      <c r="E308" s="158" t="s">
        <v>278</v>
      </c>
      <c r="F308" s="158" t="s">
        <v>317</v>
      </c>
      <c r="G308" s="159">
        <v>1</v>
      </c>
      <c r="H308" s="159">
        <v>0</v>
      </c>
      <c r="I308" s="159">
        <v>0</v>
      </c>
      <c r="J308" s="159">
        <v>0</v>
      </c>
      <c r="K308" s="159">
        <v>0</v>
      </c>
      <c r="L308" s="159">
        <v>0</v>
      </c>
      <c r="M308" s="159">
        <v>0</v>
      </c>
      <c r="N308" s="159">
        <v>0</v>
      </c>
      <c r="O308" s="159">
        <v>0</v>
      </c>
      <c r="P308" s="160"/>
      <c r="Q308" s="160"/>
      <c r="R308" s="189"/>
    </row>
    <row r="309" spans="1:18" ht="14.25">
      <c r="A309" s="158" t="s">
        <v>320</v>
      </c>
      <c r="B309" s="158" t="s">
        <v>93</v>
      </c>
      <c r="C309" s="158" t="s">
        <v>309</v>
      </c>
      <c r="D309" s="158" t="s">
        <v>213</v>
      </c>
      <c r="E309" s="158" t="s">
        <v>278</v>
      </c>
      <c r="F309" s="158" t="s">
        <v>317</v>
      </c>
      <c r="G309" s="159">
        <v>1</v>
      </c>
      <c r="H309" s="159">
        <v>0</v>
      </c>
      <c r="I309" s="159">
        <v>0</v>
      </c>
      <c r="J309" s="159">
        <v>0</v>
      </c>
      <c r="K309" s="159">
        <v>0</v>
      </c>
      <c r="L309" s="159">
        <v>0</v>
      </c>
      <c r="M309" s="159">
        <v>0</v>
      </c>
      <c r="N309" s="159">
        <v>0</v>
      </c>
      <c r="O309" s="159">
        <v>0</v>
      </c>
      <c r="P309" s="160"/>
      <c r="Q309" s="160"/>
      <c r="R309" s="189"/>
    </row>
    <row r="310" spans="1:18" ht="14.25">
      <c r="A310" s="158" t="s">
        <v>320</v>
      </c>
      <c r="B310" s="158" t="s">
        <v>93</v>
      </c>
      <c r="C310" s="158" t="s">
        <v>213</v>
      </c>
      <c r="D310" s="158" t="s">
        <v>283</v>
      </c>
      <c r="E310" s="158" t="s">
        <v>278</v>
      </c>
      <c r="F310" s="158" t="s">
        <v>317</v>
      </c>
      <c r="G310" s="159">
        <v>1</v>
      </c>
      <c r="H310" s="159">
        <v>1057</v>
      </c>
      <c r="I310" s="159">
        <v>1059</v>
      </c>
      <c r="J310" s="159">
        <v>1068</v>
      </c>
      <c r="K310" s="159">
        <v>1096</v>
      </c>
      <c r="L310" s="159">
        <v>1083</v>
      </c>
      <c r="M310" s="159">
        <v>1040</v>
      </c>
      <c r="N310" s="159">
        <v>1043</v>
      </c>
      <c r="O310" s="159">
        <v>744</v>
      </c>
      <c r="P310" s="160"/>
      <c r="Q310" s="160"/>
      <c r="R310" s="189"/>
    </row>
    <row r="311" spans="1:18" ht="14.25">
      <c r="A311" s="158" t="s">
        <v>320</v>
      </c>
      <c r="B311" s="158" t="s">
        <v>93</v>
      </c>
      <c r="C311" s="158" t="s">
        <v>213</v>
      </c>
      <c r="D311" s="158" t="s">
        <v>285</v>
      </c>
      <c r="E311" s="158" t="s">
        <v>278</v>
      </c>
      <c r="F311" s="158" t="s">
        <v>317</v>
      </c>
      <c r="G311" s="159">
        <v>1</v>
      </c>
      <c r="H311" s="159">
        <v>598</v>
      </c>
      <c r="I311" s="159">
        <v>593</v>
      </c>
      <c r="J311" s="159">
        <v>598</v>
      </c>
      <c r="K311" s="159">
        <v>622</v>
      </c>
      <c r="L311" s="159">
        <v>615</v>
      </c>
      <c r="M311" s="159">
        <v>594</v>
      </c>
      <c r="N311" s="159">
        <v>600</v>
      </c>
      <c r="O311" s="159">
        <v>466</v>
      </c>
      <c r="P311" s="160"/>
      <c r="Q311" s="160"/>
      <c r="R311" s="189"/>
    </row>
    <row r="312" spans="1:18" ht="14.25">
      <c r="A312" s="158" t="s">
        <v>320</v>
      </c>
      <c r="B312" s="158" t="s">
        <v>93</v>
      </c>
      <c r="C312" s="158" t="s">
        <v>213</v>
      </c>
      <c r="D312" s="158" t="s">
        <v>286</v>
      </c>
      <c r="E312" s="158" t="s">
        <v>278</v>
      </c>
      <c r="F312" s="158" t="s">
        <v>317</v>
      </c>
      <c r="G312" s="159">
        <v>1</v>
      </c>
      <c r="H312" s="159">
        <v>0</v>
      </c>
      <c r="I312" s="159">
        <v>0</v>
      </c>
      <c r="J312" s="159">
        <v>0</v>
      </c>
      <c r="K312" s="159">
        <v>1</v>
      </c>
      <c r="L312" s="159">
        <v>1</v>
      </c>
      <c r="M312" s="159">
        <v>2</v>
      </c>
      <c r="N312" s="159">
        <v>3</v>
      </c>
      <c r="O312" s="159">
        <v>4</v>
      </c>
      <c r="P312" s="160"/>
      <c r="Q312" s="160"/>
      <c r="R312" s="189"/>
    </row>
    <row r="313" spans="1:18" ht="14.25">
      <c r="A313" s="158" t="s">
        <v>320</v>
      </c>
      <c r="B313" s="158" t="s">
        <v>93</v>
      </c>
      <c r="C313" s="158" t="s">
        <v>213</v>
      </c>
      <c r="D313" s="158" t="s">
        <v>213</v>
      </c>
      <c r="E313" s="158" t="s">
        <v>278</v>
      </c>
      <c r="F313" s="158" t="s">
        <v>317</v>
      </c>
      <c r="G313" s="159">
        <v>1</v>
      </c>
      <c r="H313" s="159">
        <v>1656</v>
      </c>
      <c r="I313" s="159">
        <v>1652</v>
      </c>
      <c r="J313" s="159">
        <v>1666</v>
      </c>
      <c r="K313" s="159">
        <v>1719</v>
      </c>
      <c r="L313" s="159">
        <v>1699</v>
      </c>
      <c r="M313" s="159">
        <v>1635</v>
      </c>
      <c r="N313" s="159">
        <v>1645</v>
      </c>
      <c r="O313" s="159">
        <v>1214</v>
      </c>
      <c r="P313" s="160"/>
      <c r="Q313" s="160"/>
      <c r="R313" s="189"/>
    </row>
    <row r="314" spans="1:18" ht="14.25">
      <c r="A314" s="158" t="s">
        <v>320</v>
      </c>
      <c r="B314" s="158" t="s">
        <v>94</v>
      </c>
      <c r="C314" s="158" t="s">
        <v>284</v>
      </c>
      <c r="D314" s="158" t="s">
        <v>283</v>
      </c>
      <c r="E314" s="158" t="s">
        <v>278</v>
      </c>
      <c r="F314" s="158" t="s">
        <v>317</v>
      </c>
      <c r="G314" s="159">
        <v>1</v>
      </c>
      <c r="H314" s="159">
        <v>247</v>
      </c>
      <c r="I314" s="159">
        <v>260</v>
      </c>
      <c r="J314" s="159">
        <v>263</v>
      </c>
      <c r="K314" s="159">
        <v>256</v>
      </c>
      <c r="L314" s="159">
        <v>236</v>
      </c>
      <c r="M314" s="159">
        <v>177</v>
      </c>
      <c r="N314" s="159">
        <v>148</v>
      </c>
      <c r="O314" s="159">
        <v>127</v>
      </c>
      <c r="P314" s="160"/>
      <c r="Q314" s="160"/>
      <c r="R314" s="189"/>
    </row>
    <row r="315" spans="1:18" ht="14.25">
      <c r="A315" s="158" t="s">
        <v>320</v>
      </c>
      <c r="B315" s="158" t="s">
        <v>94</v>
      </c>
      <c r="C315" s="158" t="s">
        <v>284</v>
      </c>
      <c r="D315" s="158" t="s">
        <v>285</v>
      </c>
      <c r="E315" s="158" t="s">
        <v>278</v>
      </c>
      <c r="F315" s="158" t="s">
        <v>317</v>
      </c>
      <c r="G315" s="159">
        <v>1</v>
      </c>
      <c r="H315" s="159">
        <v>276</v>
      </c>
      <c r="I315" s="159">
        <v>292</v>
      </c>
      <c r="J315" s="159">
        <v>297</v>
      </c>
      <c r="K315" s="159">
        <v>292</v>
      </c>
      <c r="L315" s="159">
        <v>269</v>
      </c>
      <c r="M315" s="159">
        <v>195</v>
      </c>
      <c r="N315" s="159">
        <v>161</v>
      </c>
      <c r="O315" s="159">
        <v>137</v>
      </c>
      <c r="P315" s="160"/>
      <c r="Q315" s="160"/>
      <c r="R315" s="189"/>
    </row>
    <row r="316" spans="1:18" ht="14.25">
      <c r="A316" s="158" t="s">
        <v>320</v>
      </c>
      <c r="B316" s="158" t="s">
        <v>94</v>
      </c>
      <c r="C316" s="158" t="s">
        <v>284</v>
      </c>
      <c r="D316" s="158" t="s">
        <v>286</v>
      </c>
      <c r="E316" s="158" t="s">
        <v>278</v>
      </c>
      <c r="F316" s="158" t="s">
        <v>317</v>
      </c>
      <c r="G316" s="159">
        <v>1</v>
      </c>
      <c r="H316" s="159">
        <v>0</v>
      </c>
      <c r="I316" s="159">
        <v>0</v>
      </c>
      <c r="J316" s="159">
        <v>0</v>
      </c>
      <c r="K316" s="159">
        <v>0</v>
      </c>
      <c r="L316" s="159">
        <v>0</v>
      </c>
      <c r="M316" s="159">
        <v>0</v>
      </c>
      <c r="N316" s="159">
        <v>0</v>
      </c>
      <c r="O316" s="159">
        <v>1</v>
      </c>
      <c r="P316" s="160"/>
      <c r="Q316" s="160"/>
      <c r="R316" s="189"/>
    </row>
    <row r="317" spans="1:18" ht="14.25">
      <c r="A317" s="158" t="s">
        <v>320</v>
      </c>
      <c r="B317" s="158" t="s">
        <v>94</v>
      </c>
      <c r="C317" s="158" t="s">
        <v>284</v>
      </c>
      <c r="D317" s="158" t="s">
        <v>213</v>
      </c>
      <c r="E317" s="158" t="s">
        <v>278</v>
      </c>
      <c r="F317" s="158" t="s">
        <v>317</v>
      </c>
      <c r="G317" s="159">
        <v>1</v>
      </c>
      <c r="H317" s="159">
        <v>523</v>
      </c>
      <c r="I317" s="159">
        <v>552</v>
      </c>
      <c r="J317" s="159">
        <v>560</v>
      </c>
      <c r="K317" s="159">
        <v>549</v>
      </c>
      <c r="L317" s="159">
        <v>505</v>
      </c>
      <c r="M317" s="159">
        <v>372</v>
      </c>
      <c r="N317" s="159">
        <v>309</v>
      </c>
      <c r="O317" s="159">
        <v>265</v>
      </c>
      <c r="P317" s="160"/>
      <c r="Q317" s="160"/>
      <c r="R317" s="189"/>
    </row>
    <row r="318" spans="1:18" ht="14.25">
      <c r="A318" s="158" t="s">
        <v>320</v>
      </c>
      <c r="B318" s="158" t="s">
        <v>94</v>
      </c>
      <c r="C318" s="158" t="s">
        <v>289</v>
      </c>
      <c r="D318" s="158" t="s">
        <v>283</v>
      </c>
      <c r="E318" s="158" t="s">
        <v>278</v>
      </c>
      <c r="F318" s="158" t="s">
        <v>317</v>
      </c>
      <c r="G318" s="159">
        <v>1</v>
      </c>
      <c r="H318" s="159">
        <v>470</v>
      </c>
      <c r="I318" s="159">
        <v>521</v>
      </c>
      <c r="J318" s="159">
        <v>589</v>
      </c>
      <c r="K318" s="159">
        <v>535</v>
      </c>
      <c r="L318" s="159">
        <v>509</v>
      </c>
      <c r="M318" s="159">
        <v>407</v>
      </c>
      <c r="N318" s="159">
        <v>339</v>
      </c>
      <c r="O318" s="159">
        <v>286</v>
      </c>
      <c r="P318" s="160"/>
      <c r="Q318" s="160"/>
      <c r="R318" s="189"/>
    </row>
    <row r="319" spans="1:18" ht="14.25">
      <c r="A319" s="158" t="s">
        <v>320</v>
      </c>
      <c r="B319" s="158" t="s">
        <v>94</v>
      </c>
      <c r="C319" s="158" t="s">
        <v>289</v>
      </c>
      <c r="D319" s="158" t="s">
        <v>285</v>
      </c>
      <c r="E319" s="158" t="s">
        <v>278</v>
      </c>
      <c r="F319" s="158" t="s">
        <v>317</v>
      </c>
      <c r="G319" s="159">
        <v>1</v>
      </c>
      <c r="H319" s="159">
        <v>597</v>
      </c>
      <c r="I319" s="159">
        <v>660</v>
      </c>
      <c r="J319" s="159">
        <v>738</v>
      </c>
      <c r="K319" s="159">
        <v>664</v>
      </c>
      <c r="L319" s="159">
        <v>630</v>
      </c>
      <c r="M319" s="159">
        <v>490</v>
      </c>
      <c r="N319" s="159">
        <v>403</v>
      </c>
      <c r="O319" s="159">
        <v>334</v>
      </c>
      <c r="P319" s="160"/>
      <c r="Q319" s="160"/>
      <c r="R319" s="189"/>
    </row>
    <row r="320" spans="1:18" ht="14.25">
      <c r="A320" s="158" t="s">
        <v>320</v>
      </c>
      <c r="B320" s="158" t="s">
        <v>94</v>
      </c>
      <c r="C320" s="158" t="s">
        <v>289</v>
      </c>
      <c r="D320" s="158" t="s">
        <v>286</v>
      </c>
      <c r="E320" s="158" t="s">
        <v>278</v>
      </c>
      <c r="F320" s="158" t="s">
        <v>317</v>
      </c>
      <c r="G320" s="159">
        <v>1</v>
      </c>
      <c r="H320" s="159">
        <v>0</v>
      </c>
      <c r="I320" s="159">
        <v>0</v>
      </c>
      <c r="J320" s="159">
        <v>0</v>
      </c>
      <c r="K320" s="159">
        <v>0</v>
      </c>
      <c r="L320" s="159">
        <v>0</v>
      </c>
      <c r="M320" s="159">
        <v>0</v>
      </c>
      <c r="N320" s="159">
        <v>0</v>
      </c>
      <c r="O320" s="159">
        <v>0</v>
      </c>
      <c r="P320" s="160"/>
      <c r="Q320" s="160"/>
      <c r="R320" s="189"/>
    </row>
    <row r="321" spans="1:18" ht="14.25">
      <c r="A321" s="158" t="s">
        <v>320</v>
      </c>
      <c r="B321" s="158" t="s">
        <v>94</v>
      </c>
      <c r="C321" s="158" t="s">
        <v>289</v>
      </c>
      <c r="D321" s="158" t="s">
        <v>213</v>
      </c>
      <c r="E321" s="158" t="s">
        <v>278</v>
      </c>
      <c r="F321" s="158" t="s">
        <v>317</v>
      </c>
      <c r="G321" s="159">
        <v>1</v>
      </c>
      <c r="H321" s="159">
        <v>1067</v>
      </c>
      <c r="I321" s="159">
        <v>1181</v>
      </c>
      <c r="J321" s="159">
        <v>1327</v>
      </c>
      <c r="K321" s="159">
        <v>1199</v>
      </c>
      <c r="L321" s="159">
        <v>1139</v>
      </c>
      <c r="M321" s="159">
        <v>897</v>
      </c>
      <c r="N321" s="159">
        <v>743</v>
      </c>
      <c r="O321" s="159">
        <v>621</v>
      </c>
      <c r="P321" s="160"/>
      <c r="Q321" s="160"/>
      <c r="R321" s="189"/>
    </row>
    <row r="322" spans="1:18" ht="14.25">
      <c r="A322" s="158" t="s">
        <v>320</v>
      </c>
      <c r="B322" s="158" t="s">
        <v>94</v>
      </c>
      <c r="C322" s="158" t="s">
        <v>291</v>
      </c>
      <c r="D322" s="158" t="s">
        <v>283</v>
      </c>
      <c r="E322" s="158" t="s">
        <v>278</v>
      </c>
      <c r="F322" s="158" t="s">
        <v>317</v>
      </c>
      <c r="G322" s="159">
        <v>1</v>
      </c>
      <c r="H322" s="159">
        <v>289</v>
      </c>
      <c r="I322" s="159">
        <v>330</v>
      </c>
      <c r="J322" s="159">
        <v>409</v>
      </c>
      <c r="K322" s="159">
        <v>398</v>
      </c>
      <c r="L322" s="159">
        <v>393</v>
      </c>
      <c r="M322" s="159">
        <v>363</v>
      </c>
      <c r="N322" s="159">
        <v>333</v>
      </c>
      <c r="O322" s="159">
        <v>299</v>
      </c>
      <c r="P322" s="160"/>
      <c r="Q322" s="160"/>
      <c r="R322" s="189"/>
    </row>
    <row r="323" spans="1:18" ht="14.25">
      <c r="A323" s="158" t="s">
        <v>320</v>
      </c>
      <c r="B323" s="158" t="s">
        <v>94</v>
      </c>
      <c r="C323" s="158" t="s">
        <v>291</v>
      </c>
      <c r="D323" s="158" t="s">
        <v>285</v>
      </c>
      <c r="E323" s="158" t="s">
        <v>278</v>
      </c>
      <c r="F323" s="158" t="s">
        <v>317</v>
      </c>
      <c r="G323" s="159">
        <v>1</v>
      </c>
      <c r="H323" s="159">
        <v>410</v>
      </c>
      <c r="I323" s="159">
        <v>461</v>
      </c>
      <c r="J323" s="159">
        <v>567</v>
      </c>
      <c r="K323" s="159">
        <v>540</v>
      </c>
      <c r="L323" s="159">
        <v>523</v>
      </c>
      <c r="M323" s="159">
        <v>469</v>
      </c>
      <c r="N323" s="159">
        <v>422</v>
      </c>
      <c r="O323" s="159">
        <v>368</v>
      </c>
      <c r="P323" s="160"/>
      <c r="Q323" s="160"/>
      <c r="R323" s="189"/>
    </row>
    <row r="324" spans="1:18" ht="14.25">
      <c r="A324" s="158" t="s">
        <v>320</v>
      </c>
      <c r="B324" s="158" t="s">
        <v>94</v>
      </c>
      <c r="C324" s="158" t="s">
        <v>291</v>
      </c>
      <c r="D324" s="158" t="s">
        <v>286</v>
      </c>
      <c r="E324" s="158" t="s">
        <v>278</v>
      </c>
      <c r="F324" s="158" t="s">
        <v>317</v>
      </c>
      <c r="G324" s="159">
        <v>1</v>
      </c>
      <c r="H324" s="159">
        <v>0</v>
      </c>
      <c r="I324" s="159">
        <v>0</v>
      </c>
      <c r="J324" s="159">
        <v>0</v>
      </c>
      <c r="K324" s="159">
        <v>0</v>
      </c>
      <c r="L324" s="159">
        <v>0</v>
      </c>
      <c r="M324" s="159">
        <v>0</v>
      </c>
      <c r="N324" s="159">
        <v>0</v>
      </c>
      <c r="O324" s="159">
        <v>0</v>
      </c>
      <c r="P324" s="160"/>
      <c r="Q324" s="160"/>
      <c r="R324" s="189"/>
    </row>
    <row r="325" spans="1:18" ht="14.25">
      <c r="A325" s="158" t="s">
        <v>320</v>
      </c>
      <c r="B325" s="158" t="s">
        <v>94</v>
      </c>
      <c r="C325" s="158" t="s">
        <v>291</v>
      </c>
      <c r="D325" s="158" t="s">
        <v>213</v>
      </c>
      <c r="E325" s="158" t="s">
        <v>278</v>
      </c>
      <c r="F325" s="158" t="s">
        <v>317</v>
      </c>
      <c r="G325" s="159">
        <v>1</v>
      </c>
      <c r="H325" s="159">
        <v>699</v>
      </c>
      <c r="I325" s="159">
        <v>791</v>
      </c>
      <c r="J325" s="159">
        <v>976</v>
      </c>
      <c r="K325" s="159">
        <v>938</v>
      </c>
      <c r="L325" s="159">
        <v>916</v>
      </c>
      <c r="M325" s="159">
        <v>832</v>
      </c>
      <c r="N325" s="159">
        <v>755</v>
      </c>
      <c r="O325" s="159">
        <v>667</v>
      </c>
      <c r="P325" s="160"/>
      <c r="Q325" s="160"/>
      <c r="R325" s="189"/>
    </row>
    <row r="326" spans="1:18" ht="14.25">
      <c r="A326" s="158" t="s">
        <v>320</v>
      </c>
      <c r="B326" s="158" t="s">
        <v>94</v>
      </c>
      <c r="C326" s="158" t="s">
        <v>293</v>
      </c>
      <c r="D326" s="158" t="s">
        <v>283</v>
      </c>
      <c r="E326" s="158" t="s">
        <v>278</v>
      </c>
      <c r="F326" s="158" t="s">
        <v>317</v>
      </c>
      <c r="G326" s="159">
        <v>1</v>
      </c>
      <c r="H326" s="159">
        <v>104</v>
      </c>
      <c r="I326" s="159">
        <v>122</v>
      </c>
      <c r="J326" s="159">
        <v>154</v>
      </c>
      <c r="K326" s="159">
        <v>153</v>
      </c>
      <c r="L326" s="159">
        <v>151</v>
      </c>
      <c r="M326" s="159">
        <v>151</v>
      </c>
      <c r="N326" s="159">
        <v>138</v>
      </c>
      <c r="O326" s="159">
        <v>116</v>
      </c>
      <c r="P326" s="160"/>
      <c r="Q326" s="160"/>
      <c r="R326" s="189"/>
    </row>
    <row r="327" spans="1:18" ht="14.25">
      <c r="A327" s="158" t="s">
        <v>320</v>
      </c>
      <c r="B327" s="158" t="s">
        <v>94</v>
      </c>
      <c r="C327" s="158" t="s">
        <v>293</v>
      </c>
      <c r="D327" s="158" t="s">
        <v>285</v>
      </c>
      <c r="E327" s="158" t="s">
        <v>278</v>
      </c>
      <c r="F327" s="158" t="s">
        <v>317</v>
      </c>
      <c r="G327" s="159">
        <v>1</v>
      </c>
      <c r="H327" s="159">
        <v>148</v>
      </c>
      <c r="I327" s="159">
        <v>173</v>
      </c>
      <c r="J327" s="159">
        <v>220</v>
      </c>
      <c r="K327" s="159">
        <v>216</v>
      </c>
      <c r="L327" s="159">
        <v>211</v>
      </c>
      <c r="M327" s="159">
        <v>207</v>
      </c>
      <c r="N327" s="159">
        <v>186</v>
      </c>
      <c r="O327" s="159">
        <v>154</v>
      </c>
      <c r="P327" s="160"/>
      <c r="Q327" s="160"/>
      <c r="R327" s="189"/>
    </row>
    <row r="328" spans="1:18" ht="14.25">
      <c r="A328" s="158" t="s">
        <v>320</v>
      </c>
      <c r="B328" s="158" t="s">
        <v>94</v>
      </c>
      <c r="C328" s="158" t="s">
        <v>293</v>
      </c>
      <c r="D328" s="158" t="s">
        <v>286</v>
      </c>
      <c r="E328" s="158" t="s">
        <v>278</v>
      </c>
      <c r="F328" s="158" t="s">
        <v>317</v>
      </c>
      <c r="G328" s="159">
        <v>1</v>
      </c>
      <c r="H328" s="159">
        <v>0</v>
      </c>
      <c r="I328" s="159">
        <v>0</v>
      </c>
      <c r="J328" s="159">
        <v>0</v>
      </c>
      <c r="K328" s="159">
        <v>0</v>
      </c>
      <c r="L328" s="159">
        <v>0</v>
      </c>
      <c r="M328" s="159">
        <v>0</v>
      </c>
      <c r="N328" s="159">
        <v>0</v>
      </c>
      <c r="O328" s="159">
        <v>0</v>
      </c>
      <c r="P328" s="160"/>
      <c r="Q328" s="160"/>
      <c r="R328" s="189"/>
    </row>
    <row r="329" spans="1:18" ht="14.25">
      <c r="A329" s="158" t="s">
        <v>320</v>
      </c>
      <c r="B329" s="158" t="s">
        <v>94</v>
      </c>
      <c r="C329" s="158" t="s">
        <v>293</v>
      </c>
      <c r="D329" s="158" t="s">
        <v>213</v>
      </c>
      <c r="E329" s="158" t="s">
        <v>278</v>
      </c>
      <c r="F329" s="158" t="s">
        <v>317</v>
      </c>
      <c r="G329" s="159">
        <v>1</v>
      </c>
      <c r="H329" s="159">
        <v>252</v>
      </c>
      <c r="I329" s="159">
        <v>294</v>
      </c>
      <c r="J329" s="159">
        <v>374</v>
      </c>
      <c r="K329" s="159">
        <v>369</v>
      </c>
      <c r="L329" s="159">
        <v>362</v>
      </c>
      <c r="M329" s="159">
        <v>358</v>
      </c>
      <c r="N329" s="159">
        <v>324</v>
      </c>
      <c r="O329" s="159">
        <v>269</v>
      </c>
      <c r="P329" s="160"/>
      <c r="Q329" s="160"/>
      <c r="R329" s="189"/>
    </row>
    <row r="330" spans="1:18" ht="14.25">
      <c r="A330" s="158" t="s">
        <v>320</v>
      </c>
      <c r="B330" s="158" t="s">
        <v>94</v>
      </c>
      <c r="C330" s="158" t="s">
        <v>295</v>
      </c>
      <c r="D330" s="158" t="s">
        <v>283</v>
      </c>
      <c r="E330" s="158" t="s">
        <v>278</v>
      </c>
      <c r="F330" s="158" t="s">
        <v>317</v>
      </c>
      <c r="G330" s="159">
        <v>1</v>
      </c>
      <c r="H330" s="159">
        <v>83</v>
      </c>
      <c r="I330" s="159">
        <v>93</v>
      </c>
      <c r="J330" s="159">
        <v>112</v>
      </c>
      <c r="K330" s="159">
        <v>110</v>
      </c>
      <c r="L330" s="159">
        <v>109</v>
      </c>
      <c r="M330" s="159">
        <v>120</v>
      </c>
      <c r="N330" s="159">
        <v>115</v>
      </c>
      <c r="O330" s="159">
        <v>95</v>
      </c>
      <c r="P330" s="160"/>
      <c r="Q330" s="160"/>
      <c r="R330" s="189"/>
    </row>
    <row r="331" spans="1:18" ht="14.25">
      <c r="A331" s="158" t="s">
        <v>320</v>
      </c>
      <c r="B331" s="158" t="s">
        <v>94</v>
      </c>
      <c r="C331" s="158" t="s">
        <v>295</v>
      </c>
      <c r="D331" s="158" t="s">
        <v>285</v>
      </c>
      <c r="E331" s="158" t="s">
        <v>278</v>
      </c>
      <c r="F331" s="158" t="s">
        <v>317</v>
      </c>
      <c r="G331" s="159">
        <v>1</v>
      </c>
      <c r="H331" s="159">
        <v>118</v>
      </c>
      <c r="I331" s="159">
        <v>133</v>
      </c>
      <c r="J331" s="159">
        <v>164</v>
      </c>
      <c r="K331" s="159">
        <v>159</v>
      </c>
      <c r="L331" s="159">
        <v>158</v>
      </c>
      <c r="M331" s="159">
        <v>172</v>
      </c>
      <c r="N331" s="159">
        <v>164</v>
      </c>
      <c r="O331" s="159">
        <v>134</v>
      </c>
      <c r="P331" s="160"/>
      <c r="Q331" s="160"/>
      <c r="R331" s="189"/>
    </row>
    <row r="332" spans="1:18" ht="14.25">
      <c r="A332" s="158" t="s">
        <v>320</v>
      </c>
      <c r="B332" s="158" t="s">
        <v>94</v>
      </c>
      <c r="C332" s="158" t="s">
        <v>295</v>
      </c>
      <c r="D332" s="158" t="s">
        <v>286</v>
      </c>
      <c r="E332" s="158" t="s">
        <v>278</v>
      </c>
      <c r="F332" s="158" t="s">
        <v>317</v>
      </c>
      <c r="G332" s="159">
        <v>1</v>
      </c>
      <c r="H332" s="159">
        <v>0</v>
      </c>
      <c r="I332" s="159">
        <v>0</v>
      </c>
      <c r="J332" s="159">
        <v>0</v>
      </c>
      <c r="K332" s="159">
        <v>0</v>
      </c>
      <c r="L332" s="159">
        <v>0</v>
      </c>
      <c r="M332" s="159">
        <v>0</v>
      </c>
      <c r="N332" s="159">
        <v>0</v>
      </c>
      <c r="O332" s="159">
        <v>0</v>
      </c>
      <c r="P332" s="160"/>
      <c r="Q332" s="160"/>
      <c r="R332" s="189"/>
    </row>
    <row r="333" spans="1:18" ht="14.25">
      <c r="A333" s="158" t="s">
        <v>320</v>
      </c>
      <c r="B333" s="158" t="s">
        <v>94</v>
      </c>
      <c r="C333" s="158" t="s">
        <v>295</v>
      </c>
      <c r="D333" s="158" t="s">
        <v>213</v>
      </c>
      <c r="E333" s="158" t="s">
        <v>278</v>
      </c>
      <c r="F333" s="158" t="s">
        <v>317</v>
      </c>
      <c r="G333" s="159">
        <v>1</v>
      </c>
      <c r="H333" s="159">
        <v>201</v>
      </c>
      <c r="I333" s="159">
        <v>226</v>
      </c>
      <c r="J333" s="159">
        <v>276</v>
      </c>
      <c r="K333" s="159">
        <v>269</v>
      </c>
      <c r="L333" s="159">
        <v>267</v>
      </c>
      <c r="M333" s="159">
        <v>292</v>
      </c>
      <c r="N333" s="159">
        <v>279</v>
      </c>
      <c r="O333" s="159">
        <v>229</v>
      </c>
      <c r="P333" s="160"/>
      <c r="Q333" s="160"/>
      <c r="R333" s="189"/>
    </row>
    <row r="334" spans="1:18" ht="14.25">
      <c r="A334" s="158" t="s">
        <v>320</v>
      </c>
      <c r="B334" s="158" t="s">
        <v>94</v>
      </c>
      <c r="C334" s="158" t="s">
        <v>297</v>
      </c>
      <c r="D334" s="158" t="s">
        <v>283</v>
      </c>
      <c r="E334" s="158" t="s">
        <v>278</v>
      </c>
      <c r="F334" s="158" t="s">
        <v>317</v>
      </c>
      <c r="G334" s="159">
        <v>1</v>
      </c>
      <c r="H334" s="159">
        <v>54</v>
      </c>
      <c r="I334" s="159">
        <v>63</v>
      </c>
      <c r="J334" s="159">
        <v>78</v>
      </c>
      <c r="K334" s="159">
        <v>79</v>
      </c>
      <c r="L334" s="159">
        <v>80</v>
      </c>
      <c r="M334" s="159">
        <v>91</v>
      </c>
      <c r="N334" s="159">
        <v>86</v>
      </c>
      <c r="O334" s="159">
        <v>66</v>
      </c>
      <c r="P334" s="160"/>
      <c r="Q334" s="160"/>
      <c r="R334" s="189"/>
    </row>
    <row r="335" spans="1:18" ht="14.25">
      <c r="A335" s="158" t="s">
        <v>320</v>
      </c>
      <c r="B335" s="158" t="s">
        <v>94</v>
      </c>
      <c r="C335" s="158" t="s">
        <v>297</v>
      </c>
      <c r="D335" s="158" t="s">
        <v>285</v>
      </c>
      <c r="E335" s="158" t="s">
        <v>278</v>
      </c>
      <c r="F335" s="158" t="s">
        <v>317</v>
      </c>
      <c r="G335" s="159">
        <v>1</v>
      </c>
      <c r="H335" s="159">
        <v>80</v>
      </c>
      <c r="I335" s="159">
        <v>91</v>
      </c>
      <c r="J335" s="159">
        <v>117</v>
      </c>
      <c r="K335" s="159">
        <v>119</v>
      </c>
      <c r="L335" s="159">
        <v>120</v>
      </c>
      <c r="M335" s="159">
        <v>140</v>
      </c>
      <c r="N335" s="159">
        <v>132</v>
      </c>
      <c r="O335" s="159">
        <v>99</v>
      </c>
      <c r="P335" s="160"/>
      <c r="Q335" s="160"/>
      <c r="R335" s="189"/>
    </row>
    <row r="336" spans="1:18" ht="14.25">
      <c r="A336" s="158" t="s">
        <v>320</v>
      </c>
      <c r="B336" s="158" t="s">
        <v>94</v>
      </c>
      <c r="C336" s="158" t="s">
        <v>297</v>
      </c>
      <c r="D336" s="158" t="s">
        <v>286</v>
      </c>
      <c r="E336" s="158" t="s">
        <v>278</v>
      </c>
      <c r="F336" s="158" t="s">
        <v>317</v>
      </c>
      <c r="G336" s="159">
        <v>1</v>
      </c>
      <c r="H336" s="159">
        <v>0</v>
      </c>
      <c r="I336" s="159">
        <v>0</v>
      </c>
      <c r="J336" s="159">
        <v>0</v>
      </c>
      <c r="K336" s="159">
        <v>0</v>
      </c>
      <c r="L336" s="159">
        <v>0</v>
      </c>
      <c r="M336" s="159">
        <v>0</v>
      </c>
      <c r="N336" s="159">
        <v>0</v>
      </c>
      <c r="O336" s="159">
        <v>0</v>
      </c>
      <c r="P336" s="160"/>
      <c r="Q336" s="160"/>
      <c r="R336" s="189"/>
    </row>
    <row r="337" spans="1:18" ht="14.25">
      <c r="A337" s="158" t="s">
        <v>320</v>
      </c>
      <c r="B337" s="158" t="s">
        <v>94</v>
      </c>
      <c r="C337" s="158" t="s">
        <v>297</v>
      </c>
      <c r="D337" s="158" t="s">
        <v>213</v>
      </c>
      <c r="E337" s="158" t="s">
        <v>278</v>
      </c>
      <c r="F337" s="158" t="s">
        <v>317</v>
      </c>
      <c r="G337" s="159">
        <v>1</v>
      </c>
      <c r="H337" s="159">
        <v>134</v>
      </c>
      <c r="I337" s="159">
        <v>154</v>
      </c>
      <c r="J337" s="159">
        <v>195</v>
      </c>
      <c r="K337" s="159">
        <v>199</v>
      </c>
      <c r="L337" s="159">
        <v>200</v>
      </c>
      <c r="M337" s="159">
        <v>231</v>
      </c>
      <c r="N337" s="159">
        <v>218</v>
      </c>
      <c r="O337" s="159">
        <v>166</v>
      </c>
      <c r="P337" s="160"/>
      <c r="Q337" s="160"/>
      <c r="R337" s="189"/>
    </row>
    <row r="338" spans="1:18" ht="14.25">
      <c r="A338" s="158" t="s">
        <v>320</v>
      </c>
      <c r="B338" s="158" t="s">
        <v>94</v>
      </c>
      <c r="C338" s="158" t="s">
        <v>299</v>
      </c>
      <c r="D338" s="158" t="s">
        <v>283</v>
      </c>
      <c r="E338" s="158" t="s">
        <v>278</v>
      </c>
      <c r="F338" s="158" t="s">
        <v>317</v>
      </c>
      <c r="G338" s="159">
        <v>1</v>
      </c>
      <c r="H338" s="159">
        <v>29</v>
      </c>
      <c r="I338" s="159">
        <v>33</v>
      </c>
      <c r="J338" s="159">
        <v>42</v>
      </c>
      <c r="K338" s="159">
        <v>43</v>
      </c>
      <c r="L338" s="159">
        <v>45</v>
      </c>
      <c r="M338" s="159">
        <v>56</v>
      </c>
      <c r="N338" s="159">
        <v>56</v>
      </c>
      <c r="O338" s="159">
        <v>42</v>
      </c>
      <c r="P338" s="160"/>
      <c r="Q338" s="160"/>
      <c r="R338" s="189"/>
    </row>
    <row r="339" spans="1:18" ht="14.25">
      <c r="A339" s="158" t="s">
        <v>320</v>
      </c>
      <c r="B339" s="158" t="s">
        <v>94</v>
      </c>
      <c r="C339" s="158" t="s">
        <v>299</v>
      </c>
      <c r="D339" s="158" t="s">
        <v>285</v>
      </c>
      <c r="E339" s="158" t="s">
        <v>278</v>
      </c>
      <c r="F339" s="158" t="s">
        <v>317</v>
      </c>
      <c r="G339" s="159">
        <v>1</v>
      </c>
      <c r="H339" s="159">
        <v>46</v>
      </c>
      <c r="I339" s="159">
        <v>53</v>
      </c>
      <c r="J339" s="159">
        <v>68</v>
      </c>
      <c r="K339" s="159">
        <v>70</v>
      </c>
      <c r="L339" s="159">
        <v>72</v>
      </c>
      <c r="M339" s="159">
        <v>92</v>
      </c>
      <c r="N339" s="159">
        <v>91</v>
      </c>
      <c r="O339" s="159">
        <v>67</v>
      </c>
      <c r="P339" s="160"/>
      <c r="Q339" s="160"/>
      <c r="R339" s="189"/>
    </row>
    <row r="340" spans="1:18" ht="14.25">
      <c r="A340" s="158" t="s">
        <v>320</v>
      </c>
      <c r="B340" s="158" t="s">
        <v>94</v>
      </c>
      <c r="C340" s="158" t="s">
        <v>299</v>
      </c>
      <c r="D340" s="158" t="s">
        <v>286</v>
      </c>
      <c r="E340" s="158" t="s">
        <v>278</v>
      </c>
      <c r="F340" s="158" t="s">
        <v>317</v>
      </c>
      <c r="G340" s="159">
        <v>1</v>
      </c>
      <c r="H340" s="159">
        <v>0</v>
      </c>
      <c r="I340" s="159">
        <v>0</v>
      </c>
      <c r="J340" s="159">
        <v>0</v>
      </c>
      <c r="K340" s="159">
        <v>0</v>
      </c>
      <c r="L340" s="159">
        <v>0</v>
      </c>
      <c r="M340" s="159">
        <v>0</v>
      </c>
      <c r="N340" s="159">
        <v>0</v>
      </c>
      <c r="O340" s="159">
        <v>0</v>
      </c>
      <c r="P340" s="160"/>
      <c r="Q340" s="160"/>
      <c r="R340" s="189"/>
    </row>
    <row r="341" spans="1:18" ht="14.25">
      <c r="A341" s="158" t="s">
        <v>320</v>
      </c>
      <c r="B341" s="158" t="s">
        <v>94</v>
      </c>
      <c r="C341" s="158" t="s">
        <v>299</v>
      </c>
      <c r="D341" s="158" t="s">
        <v>213</v>
      </c>
      <c r="E341" s="158" t="s">
        <v>278</v>
      </c>
      <c r="F341" s="158" t="s">
        <v>317</v>
      </c>
      <c r="G341" s="159">
        <v>1</v>
      </c>
      <c r="H341" s="159">
        <v>75</v>
      </c>
      <c r="I341" s="159">
        <v>86</v>
      </c>
      <c r="J341" s="159">
        <v>110</v>
      </c>
      <c r="K341" s="159">
        <v>112</v>
      </c>
      <c r="L341" s="159">
        <v>116</v>
      </c>
      <c r="M341" s="159">
        <v>149</v>
      </c>
      <c r="N341" s="159">
        <v>147</v>
      </c>
      <c r="O341" s="159">
        <v>110</v>
      </c>
      <c r="P341" s="160"/>
      <c r="Q341" s="160"/>
      <c r="R341" s="189"/>
    </row>
    <row r="342" spans="1:18" ht="14.25">
      <c r="A342" s="158" t="s">
        <v>320</v>
      </c>
      <c r="B342" s="158" t="s">
        <v>94</v>
      </c>
      <c r="C342" s="158" t="s">
        <v>301</v>
      </c>
      <c r="D342" s="158" t="s">
        <v>283</v>
      </c>
      <c r="E342" s="158" t="s">
        <v>278</v>
      </c>
      <c r="F342" s="158" t="s">
        <v>317</v>
      </c>
      <c r="G342" s="159">
        <v>1</v>
      </c>
      <c r="H342" s="159">
        <v>10</v>
      </c>
      <c r="I342" s="159">
        <v>12</v>
      </c>
      <c r="J342" s="159">
        <v>16</v>
      </c>
      <c r="K342" s="159">
        <v>17</v>
      </c>
      <c r="L342" s="159">
        <v>18</v>
      </c>
      <c r="M342" s="159">
        <v>28</v>
      </c>
      <c r="N342" s="159">
        <v>28</v>
      </c>
      <c r="O342" s="159">
        <v>20</v>
      </c>
      <c r="P342" s="160"/>
      <c r="Q342" s="160"/>
      <c r="R342" s="189"/>
    </row>
    <row r="343" spans="1:18" ht="14.25">
      <c r="A343" s="158" t="s">
        <v>320</v>
      </c>
      <c r="B343" s="158" t="s">
        <v>94</v>
      </c>
      <c r="C343" s="158" t="s">
        <v>301</v>
      </c>
      <c r="D343" s="158" t="s">
        <v>285</v>
      </c>
      <c r="E343" s="158" t="s">
        <v>278</v>
      </c>
      <c r="F343" s="158" t="s">
        <v>317</v>
      </c>
      <c r="G343" s="159">
        <v>1</v>
      </c>
      <c r="H343" s="159">
        <v>19</v>
      </c>
      <c r="I343" s="159">
        <v>22</v>
      </c>
      <c r="J343" s="159">
        <v>29</v>
      </c>
      <c r="K343" s="159">
        <v>29</v>
      </c>
      <c r="L343" s="159">
        <v>31</v>
      </c>
      <c r="M343" s="159">
        <v>47</v>
      </c>
      <c r="N343" s="159">
        <v>47</v>
      </c>
      <c r="O343" s="159">
        <v>32</v>
      </c>
      <c r="P343" s="160"/>
      <c r="Q343" s="160"/>
      <c r="R343" s="189"/>
    </row>
    <row r="344" spans="1:18" ht="14.25">
      <c r="A344" s="158" t="s">
        <v>320</v>
      </c>
      <c r="B344" s="158" t="s">
        <v>94</v>
      </c>
      <c r="C344" s="158" t="s">
        <v>301</v>
      </c>
      <c r="D344" s="158" t="s">
        <v>286</v>
      </c>
      <c r="E344" s="158" t="s">
        <v>278</v>
      </c>
      <c r="F344" s="158" t="s">
        <v>317</v>
      </c>
      <c r="G344" s="159">
        <v>1</v>
      </c>
      <c r="H344" s="159">
        <v>0</v>
      </c>
      <c r="I344" s="159">
        <v>0</v>
      </c>
      <c r="J344" s="159">
        <v>0</v>
      </c>
      <c r="K344" s="159">
        <v>0</v>
      </c>
      <c r="L344" s="159">
        <v>0</v>
      </c>
      <c r="M344" s="159">
        <v>0</v>
      </c>
      <c r="N344" s="159">
        <v>0</v>
      </c>
      <c r="O344" s="159">
        <v>0</v>
      </c>
      <c r="P344" s="160"/>
      <c r="Q344" s="160"/>
      <c r="R344" s="189"/>
    </row>
    <row r="345" spans="1:18" ht="14.25">
      <c r="A345" s="158" t="s">
        <v>320</v>
      </c>
      <c r="B345" s="158" t="s">
        <v>94</v>
      </c>
      <c r="C345" s="158" t="s">
        <v>301</v>
      </c>
      <c r="D345" s="158" t="s">
        <v>213</v>
      </c>
      <c r="E345" s="158" t="s">
        <v>278</v>
      </c>
      <c r="F345" s="158" t="s">
        <v>317</v>
      </c>
      <c r="G345" s="159">
        <v>1</v>
      </c>
      <c r="H345" s="159">
        <v>30</v>
      </c>
      <c r="I345" s="159">
        <v>35</v>
      </c>
      <c r="J345" s="159">
        <v>45</v>
      </c>
      <c r="K345" s="159">
        <v>46</v>
      </c>
      <c r="L345" s="159">
        <v>48</v>
      </c>
      <c r="M345" s="159">
        <v>75</v>
      </c>
      <c r="N345" s="159">
        <v>75</v>
      </c>
      <c r="O345" s="159">
        <v>52</v>
      </c>
      <c r="P345" s="160"/>
      <c r="Q345" s="160"/>
      <c r="R345" s="189"/>
    </row>
    <row r="346" spans="1:18" ht="14.25">
      <c r="A346" s="158" t="s">
        <v>320</v>
      </c>
      <c r="B346" s="158" t="s">
        <v>94</v>
      </c>
      <c r="C346" s="158" t="s">
        <v>303</v>
      </c>
      <c r="D346" s="158" t="s">
        <v>283</v>
      </c>
      <c r="E346" s="158" t="s">
        <v>278</v>
      </c>
      <c r="F346" s="158" t="s">
        <v>317</v>
      </c>
      <c r="G346" s="159">
        <v>1</v>
      </c>
      <c r="H346" s="159">
        <v>2</v>
      </c>
      <c r="I346" s="159">
        <v>3</v>
      </c>
      <c r="J346" s="159">
        <v>5</v>
      </c>
      <c r="K346" s="159">
        <v>5</v>
      </c>
      <c r="L346" s="159">
        <v>6</v>
      </c>
      <c r="M346" s="159">
        <v>12</v>
      </c>
      <c r="N346" s="159">
        <v>13</v>
      </c>
      <c r="O346" s="159">
        <v>7</v>
      </c>
      <c r="P346" s="160"/>
      <c r="Q346" s="160"/>
      <c r="R346" s="189"/>
    </row>
    <row r="347" spans="1:18" ht="14.25">
      <c r="A347" s="158" t="s">
        <v>320</v>
      </c>
      <c r="B347" s="158" t="s">
        <v>94</v>
      </c>
      <c r="C347" s="158" t="s">
        <v>303</v>
      </c>
      <c r="D347" s="158" t="s">
        <v>285</v>
      </c>
      <c r="E347" s="158" t="s">
        <v>278</v>
      </c>
      <c r="F347" s="158" t="s">
        <v>317</v>
      </c>
      <c r="G347" s="159">
        <v>1</v>
      </c>
      <c r="H347" s="159">
        <v>5</v>
      </c>
      <c r="I347" s="159">
        <v>6</v>
      </c>
      <c r="J347" s="159">
        <v>9</v>
      </c>
      <c r="K347" s="159">
        <v>10</v>
      </c>
      <c r="L347" s="159">
        <v>11</v>
      </c>
      <c r="M347" s="159">
        <v>21</v>
      </c>
      <c r="N347" s="159">
        <v>21</v>
      </c>
      <c r="O347" s="159">
        <v>13</v>
      </c>
      <c r="P347" s="160"/>
      <c r="Q347" s="160"/>
      <c r="R347" s="189"/>
    </row>
    <row r="348" spans="1:18" ht="14.25">
      <c r="A348" s="158" t="s">
        <v>320</v>
      </c>
      <c r="B348" s="158" t="s">
        <v>94</v>
      </c>
      <c r="C348" s="158" t="s">
        <v>303</v>
      </c>
      <c r="D348" s="158" t="s">
        <v>286</v>
      </c>
      <c r="E348" s="158" t="s">
        <v>278</v>
      </c>
      <c r="F348" s="158" t="s">
        <v>317</v>
      </c>
      <c r="G348" s="159">
        <v>1</v>
      </c>
      <c r="H348" s="159">
        <v>0</v>
      </c>
      <c r="I348" s="159">
        <v>0</v>
      </c>
      <c r="J348" s="159">
        <v>0</v>
      </c>
      <c r="K348" s="159">
        <v>0</v>
      </c>
      <c r="L348" s="159">
        <v>0</v>
      </c>
      <c r="M348" s="159">
        <v>0</v>
      </c>
      <c r="N348" s="159">
        <v>0</v>
      </c>
      <c r="O348" s="159">
        <v>0</v>
      </c>
      <c r="P348" s="160"/>
      <c r="Q348" s="160"/>
      <c r="R348" s="189"/>
    </row>
    <row r="349" spans="1:18" ht="14.25">
      <c r="A349" s="158" t="s">
        <v>320</v>
      </c>
      <c r="B349" s="158" t="s">
        <v>94</v>
      </c>
      <c r="C349" s="158" t="s">
        <v>303</v>
      </c>
      <c r="D349" s="158" t="s">
        <v>213</v>
      </c>
      <c r="E349" s="158" t="s">
        <v>278</v>
      </c>
      <c r="F349" s="158" t="s">
        <v>317</v>
      </c>
      <c r="G349" s="159">
        <v>1</v>
      </c>
      <c r="H349" s="159">
        <v>7</v>
      </c>
      <c r="I349" s="159">
        <v>9</v>
      </c>
      <c r="J349" s="159">
        <v>14</v>
      </c>
      <c r="K349" s="159">
        <v>15</v>
      </c>
      <c r="L349" s="159">
        <v>17</v>
      </c>
      <c r="M349" s="159">
        <v>33</v>
      </c>
      <c r="N349" s="159">
        <v>34</v>
      </c>
      <c r="O349" s="159">
        <v>20</v>
      </c>
      <c r="P349" s="160"/>
      <c r="Q349" s="160"/>
      <c r="R349" s="189"/>
    </row>
    <row r="350" spans="1:18" ht="14.25">
      <c r="A350" s="158" t="s">
        <v>320</v>
      </c>
      <c r="B350" s="158" t="s">
        <v>94</v>
      </c>
      <c r="C350" s="158" t="s">
        <v>305</v>
      </c>
      <c r="D350" s="158" t="s">
        <v>283</v>
      </c>
      <c r="E350" s="158" t="s">
        <v>278</v>
      </c>
      <c r="F350" s="158" t="s">
        <v>317</v>
      </c>
      <c r="G350" s="159">
        <v>1</v>
      </c>
      <c r="H350" s="159">
        <v>1</v>
      </c>
      <c r="I350" s="159">
        <v>1</v>
      </c>
      <c r="J350" s="159">
        <v>1</v>
      </c>
      <c r="K350" s="159">
        <v>1</v>
      </c>
      <c r="L350" s="159">
        <v>2</v>
      </c>
      <c r="M350" s="159">
        <v>5</v>
      </c>
      <c r="N350" s="159">
        <v>5</v>
      </c>
      <c r="O350" s="159">
        <v>3</v>
      </c>
      <c r="P350" s="160"/>
      <c r="Q350" s="160"/>
      <c r="R350" s="189"/>
    </row>
    <row r="351" spans="1:18" ht="14.25">
      <c r="A351" s="158" t="s">
        <v>320</v>
      </c>
      <c r="B351" s="158" t="s">
        <v>94</v>
      </c>
      <c r="C351" s="158" t="s">
        <v>305</v>
      </c>
      <c r="D351" s="158" t="s">
        <v>285</v>
      </c>
      <c r="E351" s="158" t="s">
        <v>278</v>
      </c>
      <c r="F351" s="158" t="s">
        <v>317</v>
      </c>
      <c r="G351" s="159">
        <v>1</v>
      </c>
      <c r="H351" s="159">
        <v>1</v>
      </c>
      <c r="I351" s="159">
        <v>2</v>
      </c>
      <c r="J351" s="159">
        <v>3</v>
      </c>
      <c r="K351" s="159">
        <v>3</v>
      </c>
      <c r="L351" s="159">
        <v>4</v>
      </c>
      <c r="M351" s="159">
        <v>9</v>
      </c>
      <c r="N351" s="159">
        <v>10</v>
      </c>
      <c r="O351" s="159">
        <v>5</v>
      </c>
      <c r="P351" s="160"/>
      <c r="Q351" s="160"/>
      <c r="R351" s="189"/>
    </row>
    <row r="352" spans="1:18" ht="14.25">
      <c r="A352" s="158" t="s">
        <v>320</v>
      </c>
      <c r="B352" s="158" t="s">
        <v>94</v>
      </c>
      <c r="C352" s="158" t="s">
        <v>305</v>
      </c>
      <c r="D352" s="158" t="s">
        <v>286</v>
      </c>
      <c r="E352" s="158" t="s">
        <v>278</v>
      </c>
      <c r="F352" s="158" t="s">
        <v>317</v>
      </c>
      <c r="G352" s="159">
        <v>1</v>
      </c>
      <c r="H352" s="159">
        <v>0</v>
      </c>
      <c r="I352" s="159">
        <v>0</v>
      </c>
      <c r="J352" s="159">
        <v>0</v>
      </c>
      <c r="K352" s="159">
        <v>0</v>
      </c>
      <c r="L352" s="159">
        <v>0</v>
      </c>
      <c r="M352" s="159">
        <v>0</v>
      </c>
      <c r="N352" s="159">
        <v>0</v>
      </c>
      <c r="O352" s="159">
        <v>0</v>
      </c>
      <c r="P352" s="160"/>
      <c r="Q352" s="160"/>
      <c r="R352" s="189"/>
    </row>
    <row r="353" spans="1:18" ht="14.25">
      <c r="A353" s="158" t="s">
        <v>320</v>
      </c>
      <c r="B353" s="158" t="s">
        <v>94</v>
      </c>
      <c r="C353" s="158" t="s">
        <v>305</v>
      </c>
      <c r="D353" s="158" t="s">
        <v>213</v>
      </c>
      <c r="E353" s="158" t="s">
        <v>278</v>
      </c>
      <c r="F353" s="158" t="s">
        <v>317</v>
      </c>
      <c r="G353" s="159">
        <v>1</v>
      </c>
      <c r="H353" s="159">
        <v>2</v>
      </c>
      <c r="I353" s="159">
        <v>3</v>
      </c>
      <c r="J353" s="159">
        <v>4</v>
      </c>
      <c r="K353" s="159">
        <v>4</v>
      </c>
      <c r="L353" s="159">
        <v>5</v>
      </c>
      <c r="M353" s="159">
        <v>13</v>
      </c>
      <c r="N353" s="159">
        <v>15</v>
      </c>
      <c r="O353" s="159">
        <v>8</v>
      </c>
      <c r="P353" s="160"/>
      <c r="Q353" s="160"/>
      <c r="R353" s="189"/>
    </row>
    <row r="354" spans="1:18" ht="14.25">
      <c r="A354" s="158" t="s">
        <v>320</v>
      </c>
      <c r="B354" s="158" t="s">
        <v>94</v>
      </c>
      <c r="C354" s="158" t="s">
        <v>307</v>
      </c>
      <c r="D354" s="158" t="s">
        <v>283</v>
      </c>
      <c r="E354" s="158" t="s">
        <v>278</v>
      </c>
      <c r="F354" s="158" t="s">
        <v>317</v>
      </c>
      <c r="G354" s="159">
        <v>1</v>
      </c>
      <c r="H354" s="159">
        <v>0</v>
      </c>
      <c r="I354" s="159">
        <v>0</v>
      </c>
      <c r="J354" s="159">
        <v>0</v>
      </c>
      <c r="K354" s="159">
        <v>0</v>
      </c>
      <c r="L354" s="159">
        <v>0</v>
      </c>
      <c r="M354" s="159">
        <v>0</v>
      </c>
      <c r="N354" s="159">
        <v>0</v>
      </c>
      <c r="O354" s="159">
        <v>0</v>
      </c>
      <c r="P354" s="160"/>
      <c r="Q354" s="160"/>
      <c r="R354" s="189"/>
    </row>
    <row r="355" spans="1:18" ht="14.25">
      <c r="A355" s="158" t="s">
        <v>320</v>
      </c>
      <c r="B355" s="158" t="s">
        <v>94</v>
      </c>
      <c r="C355" s="158" t="s">
        <v>307</v>
      </c>
      <c r="D355" s="158" t="s">
        <v>285</v>
      </c>
      <c r="E355" s="158" t="s">
        <v>278</v>
      </c>
      <c r="F355" s="158" t="s">
        <v>317</v>
      </c>
      <c r="G355" s="159">
        <v>1</v>
      </c>
      <c r="H355" s="159">
        <v>0</v>
      </c>
      <c r="I355" s="159">
        <v>0</v>
      </c>
      <c r="J355" s="159">
        <v>0</v>
      </c>
      <c r="K355" s="159">
        <v>0</v>
      </c>
      <c r="L355" s="159">
        <v>0</v>
      </c>
      <c r="M355" s="159">
        <v>1</v>
      </c>
      <c r="N355" s="159">
        <v>1</v>
      </c>
      <c r="O355" s="159">
        <v>0</v>
      </c>
      <c r="P355" s="160"/>
      <c r="Q355" s="160"/>
      <c r="R355" s="189"/>
    </row>
    <row r="356" spans="1:18" ht="14.25">
      <c r="A356" s="158" t="s">
        <v>320</v>
      </c>
      <c r="B356" s="158" t="s">
        <v>94</v>
      </c>
      <c r="C356" s="158" t="s">
        <v>307</v>
      </c>
      <c r="D356" s="158" t="s">
        <v>286</v>
      </c>
      <c r="E356" s="158" t="s">
        <v>278</v>
      </c>
      <c r="F356" s="158" t="s">
        <v>317</v>
      </c>
      <c r="G356" s="159">
        <v>1</v>
      </c>
      <c r="H356" s="159">
        <v>0</v>
      </c>
      <c r="I356" s="159">
        <v>0</v>
      </c>
      <c r="J356" s="159">
        <v>0</v>
      </c>
      <c r="K356" s="159">
        <v>0</v>
      </c>
      <c r="L356" s="159">
        <v>0</v>
      </c>
      <c r="M356" s="159">
        <v>0</v>
      </c>
      <c r="N356" s="159">
        <v>0</v>
      </c>
      <c r="O356" s="159">
        <v>0</v>
      </c>
      <c r="P356" s="160"/>
      <c r="Q356" s="160"/>
      <c r="R356" s="189"/>
    </row>
    <row r="357" spans="1:18" ht="14.25">
      <c r="A357" s="158" t="s">
        <v>320</v>
      </c>
      <c r="B357" s="158" t="s">
        <v>94</v>
      </c>
      <c r="C357" s="158" t="s">
        <v>307</v>
      </c>
      <c r="D357" s="158" t="s">
        <v>213</v>
      </c>
      <c r="E357" s="158" t="s">
        <v>278</v>
      </c>
      <c r="F357" s="158" t="s">
        <v>317</v>
      </c>
      <c r="G357" s="159">
        <v>1</v>
      </c>
      <c r="H357" s="159">
        <v>0</v>
      </c>
      <c r="I357" s="159">
        <v>0</v>
      </c>
      <c r="J357" s="159">
        <v>0</v>
      </c>
      <c r="K357" s="159">
        <v>0</v>
      </c>
      <c r="L357" s="159">
        <v>0</v>
      </c>
      <c r="M357" s="159">
        <v>1</v>
      </c>
      <c r="N357" s="159">
        <v>1</v>
      </c>
      <c r="O357" s="159">
        <v>0</v>
      </c>
      <c r="P357" s="160"/>
      <c r="Q357" s="160"/>
      <c r="R357" s="189"/>
    </row>
    <row r="358" spans="1:18" ht="14.25">
      <c r="A358" s="158" t="s">
        <v>320</v>
      </c>
      <c r="B358" s="158" t="s">
        <v>94</v>
      </c>
      <c r="C358" s="158" t="s">
        <v>309</v>
      </c>
      <c r="D358" s="158" t="s">
        <v>283</v>
      </c>
      <c r="E358" s="158" t="s">
        <v>278</v>
      </c>
      <c r="F358" s="158" t="s">
        <v>317</v>
      </c>
      <c r="G358" s="159">
        <v>1</v>
      </c>
      <c r="H358" s="159">
        <v>1</v>
      </c>
      <c r="I358" s="159">
        <v>0</v>
      </c>
      <c r="J358" s="159">
        <v>0</v>
      </c>
      <c r="K358" s="159">
        <v>0</v>
      </c>
      <c r="L358" s="159">
        <v>0</v>
      </c>
      <c r="M358" s="159">
        <v>0</v>
      </c>
      <c r="N358" s="159">
        <v>0</v>
      </c>
      <c r="O358" s="159">
        <v>0</v>
      </c>
      <c r="P358" s="160"/>
      <c r="Q358" s="160"/>
      <c r="R358" s="189"/>
    </row>
    <row r="359" spans="1:18" ht="14.25">
      <c r="A359" s="158" t="s">
        <v>320</v>
      </c>
      <c r="B359" s="158" t="s">
        <v>94</v>
      </c>
      <c r="C359" s="158" t="s">
        <v>309</v>
      </c>
      <c r="D359" s="158" t="s">
        <v>285</v>
      </c>
      <c r="E359" s="158" t="s">
        <v>278</v>
      </c>
      <c r="F359" s="158" t="s">
        <v>317</v>
      </c>
      <c r="G359" s="159">
        <v>1</v>
      </c>
      <c r="H359" s="159">
        <v>0</v>
      </c>
      <c r="I359" s="159">
        <v>0</v>
      </c>
      <c r="J359" s="159">
        <v>0</v>
      </c>
      <c r="K359" s="159">
        <v>0</v>
      </c>
      <c r="L359" s="159">
        <v>0</v>
      </c>
      <c r="M359" s="159">
        <v>0</v>
      </c>
      <c r="N359" s="159">
        <v>0</v>
      </c>
      <c r="O359" s="159">
        <v>0</v>
      </c>
      <c r="P359" s="160"/>
      <c r="Q359" s="160"/>
      <c r="R359" s="189"/>
    </row>
    <row r="360" spans="1:18" ht="14.25">
      <c r="A360" s="158" t="s">
        <v>320</v>
      </c>
      <c r="B360" s="158" t="s">
        <v>94</v>
      </c>
      <c r="C360" s="158" t="s">
        <v>309</v>
      </c>
      <c r="D360" s="158" t="s">
        <v>286</v>
      </c>
      <c r="E360" s="158" t="s">
        <v>278</v>
      </c>
      <c r="F360" s="158" t="s">
        <v>317</v>
      </c>
      <c r="G360" s="159">
        <v>1</v>
      </c>
      <c r="H360" s="159">
        <v>0</v>
      </c>
      <c r="I360" s="159">
        <v>0</v>
      </c>
      <c r="J360" s="159">
        <v>0</v>
      </c>
      <c r="K360" s="159">
        <v>0</v>
      </c>
      <c r="L360" s="159">
        <v>0</v>
      </c>
      <c r="M360" s="159">
        <v>0</v>
      </c>
      <c r="N360" s="159">
        <v>0</v>
      </c>
      <c r="O360" s="159">
        <v>0</v>
      </c>
      <c r="P360" s="160"/>
      <c r="Q360" s="160"/>
      <c r="R360" s="189"/>
    </row>
    <row r="361" spans="1:18" ht="14.25">
      <c r="A361" s="158" t="s">
        <v>320</v>
      </c>
      <c r="B361" s="158" t="s">
        <v>94</v>
      </c>
      <c r="C361" s="158" t="s">
        <v>309</v>
      </c>
      <c r="D361" s="158" t="s">
        <v>213</v>
      </c>
      <c r="E361" s="158" t="s">
        <v>278</v>
      </c>
      <c r="F361" s="158" t="s">
        <v>317</v>
      </c>
      <c r="G361" s="159">
        <v>1</v>
      </c>
      <c r="H361" s="159">
        <v>1</v>
      </c>
      <c r="I361" s="159">
        <v>1</v>
      </c>
      <c r="J361" s="159">
        <v>1</v>
      </c>
      <c r="K361" s="159">
        <v>0</v>
      </c>
      <c r="L361" s="159">
        <v>0</v>
      </c>
      <c r="M361" s="159">
        <v>0</v>
      </c>
      <c r="N361" s="159">
        <v>0</v>
      </c>
      <c r="O361" s="159">
        <v>0</v>
      </c>
      <c r="P361" s="160"/>
      <c r="Q361" s="160"/>
      <c r="R361" s="189"/>
    </row>
    <row r="362" spans="1:18" ht="14.25">
      <c r="A362" s="158" t="s">
        <v>320</v>
      </c>
      <c r="B362" s="158" t="s">
        <v>94</v>
      </c>
      <c r="C362" s="158" t="s">
        <v>213</v>
      </c>
      <c r="D362" s="158" t="s">
        <v>283</v>
      </c>
      <c r="E362" s="158" t="s">
        <v>278</v>
      </c>
      <c r="F362" s="158" t="s">
        <v>317</v>
      </c>
      <c r="G362" s="159">
        <v>1</v>
      </c>
      <c r="H362" s="159">
        <v>1290</v>
      </c>
      <c r="I362" s="159">
        <v>1438</v>
      </c>
      <c r="J362" s="159">
        <v>1669</v>
      </c>
      <c r="K362" s="159">
        <v>1598</v>
      </c>
      <c r="L362" s="159">
        <v>1548</v>
      </c>
      <c r="M362" s="159">
        <v>1409</v>
      </c>
      <c r="N362" s="159">
        <v>1261</v>
      </c>
      <c r="O362" s="159">
        <v>1061</v>
      </c>
      <c r="P362" s="160"/>
      <c r="Q362" s="160"/>
      <c r="R362" s="189"/>
    </row>
    <row r="363" spans="1:18" ht="14.25">
      <c r="A363" s="158" t="s">
        <v>320</v>
      </c>
      <c r="B363" s="158" t="s">
        <v>94</v>
      </c>
      <c r="C363" s="158" t="s">
        <v>213</v>
      </c>
      <c r="D363" s="158" t="s">
        <v>285</v>
      </c>
      <c r="E363" s="158" t="s">
        <v>278</v>
      </c>
      <c r="F363" s="158" t="s">
        <v>317</v>
      </c>
      <c r="G363" s="159">
        <v>1</v>
      </c>
      <c r="H363" s="159">
        <v>1702</v>
      </c>
      <c r="I363" s="159">
        <v>1894</v>
      </c>
      <c r="J363" s="159">
        <v>2211</v>
      </c>
      <c r="K363" s="159">
        <v>2104</v>
      </c>
      <c r="L363" s="159">
        <v>2028</v>
      </c>
      <c r="M363" s="159">
        <v>1842</v>
      </c>
      <c r="N363" s="159">
        <v>1638</v>
      </c>
      <c r="O363" s="159">
        <v>1344</v>
      </c>
      <c r="P363" s="160"/>
      <c r="Q363" s="160"/>
      <c r="R363" s="189"/>
    </row>
    <row r="364" spans="1:18" ht="14.25">
      <c r="A364" s="158" t="s">
        <v>320</v>
      </c>
      <c r="B364" s="158" t="s">
        <v>94</v>
      </c>
      <c r="C364" s="158" t="s">
        <v>213</v>
      </c>
      <c r="D364" s="158" t="s">
        <v>286</v>
      </c>
      <c r="E364" s="158" t="s">
        <v>278</v>
      </c>
      <c r="F364" s="158" t="s">
        <v>317</v>
      </c>
      <c r="G364" s="159">
        <v>1</v>
      </c>
      <c r="H364" s="159">
        <v>0</v>
      </c>
      <c r="I364" s="159">
        <v>0</v>
      </c>
      <c r="J364" s="159">
        <v>0</v>
      </c>
      <c r="K364" s="159">
        <v>0</v>
      </c>
      <c r="L364" s="159">
        <v>0</v>
      </c>
      <c r="M364" s="159">
        <v>0</v>
      </c>
      <c r="N364" s="159">
        <v>0</v>
      </c>
      <c r="O364" s="159">
        <v>1</v>
      </c>
      <c r="P364" s="160"/>
      <c r="Q364" s="160"/>
      <c r="R364" s="189"/>
    </row>
    <row r="365" spans="1:18" ht="14.25">
      <c r="A365" s="158" t="s">
        <v>320</v>
      </c>
      <c r="B365" s="158" t="s">
        <v>94</v>
      </c>
      <c r="C365" s="158" t="s">
        <v>213</v>
      </c>
      <c r="D365" s="158" t="s">
        <v>213</v>
      </c>
      <c r="E365" s="158" t="s">
        <v>278</v>
      </c>
      <c r="F365" s="158" t="s">
        <v>317</v>
      </c>
      <c r="G365" s="159">
        <v>1</v>
      </c>
      <c r="H365" s="159">
        <v>2991</v>
      </c>
      <c r="I365" s="159">
        <v>3332</v>
      </c>
      <c r="J365" s="159">
        <v>3881</v>
      </c>
      <c r="K365" s="159">
        <v>3702</v>
      </c>
      <c r="L365" s="159">
        <v>3577</v>
      </c>
      <c r="M365" s="159">
        <v>3252</v>
      </c>
      <c r="N365" s="159">
        <v>2899</v>
      </c>
      <c r="O365" s="159">
        <v>2407</v>
      </c>
      <c r="P365" s="160"/>
      <c r="Q365" s="160"/>
      <c r="R365" s="189"/>
    </row>
    <row r="366" spans="1:18">
      <c r="A366" s="158" t="s">
        <v>320</v>
      </c>
      <c r="B366" s="158" t="s">
        <v>91</v>
      </c>
      <c r="C366" s="158" t="s">
        <v>284</v>
      </c>
      <c r="D366" s="158" t="s">
        <v>283</v>
      </c>
      <c r="E366" s="158" t="s">
        <v>103</v>
      </c>
      <c r="F366" s="158" t="s">
        <v>318</v>
      </c>
      <c r="G366" s="159">
        <v>2</v>
      </c>
      <c r="H366" s="159">
        <v>58</v>
      </c>
      <c r="I366" s="159">
        <v>52</v>
      </c>
      <c r="J366" s="159">
        <v>50</v>
      </c>
      <c r="K366" s="159">
        <v>45</v>
      </c>
      <c r="L366" s="159">
        <v>42</v>
      </c>
      <c r="M366" s="159">
        <v>39</v>
      </c>
      <c r="N366" s="159">
        <v>37</v>
      </c>
      <c r="O366" s="159">
        <v>33</v>
      </c>
      <c r="P366" s="160"/>
      <c r="Q366" s="160"/>
    </row>
    <row r="367" spans="1:18">
      <c r="A367" s="158" t="s">
        <v>320</v>
      </c>
      <c r="B367" s="158" t="s">
        <v>91</v>
      </c>
      <c r="C367" s="158" t="s">
        <v>284</v>
      </c>
      <c r="D367" s="158" t="s">
        <v>285</v>
      </c>
      <c r="E367" s="158" t="s">
        <v>103</v>
      </c>
      <c r="F367" s="158" t="s">
        <v>318</v>
      </c>
      <c r="G367" s="159">
        <v>2</v>
      </c>
      <c r="H367" s="159">
        <v>56</v>
      </c>
      <c r="I367" s="159">
        <v>52</v>
      </c>
      <c r="J367" s="159">
        <v>49</v>
      </c>
      <c r="K367" s="159">
        <v>36</v>
      </c>
      <c r="L367" s="159">
        <v>34</v>
      </c>
      <c r="M367" s="159">
        <v>30</v>
      </c>
      <c r="N367" s="159">
        <v>29</v>
      </c>
      <c r="O367" s="159">
        <v>25</v>
      </c>
      <c r="P367" s="160"/>
      <c r="Q367" s="160"/>
    </row>
    <row r="368" spans="1:18">
      <c r="A368" s="158" t="s">
        <v>320</v>
      </c>
      <c r="B368" s="158" t="s">
        <v>91</v>
      </c>
      <c r="C368" s="158" t="s">
        <v>284</v>
      </c>
      <c r="D368" s="158" t="s">
        <v>286</v>
      </c>
      <c r="E368" s="158" t="s">
        <v>103</v>
      </c>
      <c r="F368" s="158" t="s">
        <v>318</v>
      </c>
      <c r="G368" s="159">
        <v>2</v>
      </c>
      <c r="H368" s="159">
        <v>0</v>
      </c>
      <c r="I368" s="159">
        <v>0</v>
      </c>
      <c r="J368" s="159">
        <v>0</v>
      </c>
      <c r="K368" s="159">
        <v>0</v>
      </c>
      <c r="L368" s="159">
        <v>0</v>
      </c>
      <c r="M368" s="159">
        <v>0</v>
      </c>
      <c r="N368" s="159">
        <v>0</v>
      </c>
      <c r="O368" s="159">
        <v>0</v>
      </c>
      <c r="P368" s="160"/>
      <c r="Q368" s="160"/>
    </row>
    <row r="369" spans="1:17">
      <c r="A369" s="158" t="s">
        <v>320</v>
      </c>
      <c r="B369" s="158" t="s">
        <v>91</v>
      </c>
      <c r="C369" s="158" t="s">
        <v>284</v>
      </c>
      <c r="D369" s="158" t="s">
        <v>213</v>
      </c>
      <c r="E369" s="158" t="s">
        <v>103</v>
      </c>
      <c r="F369" s="158" t="s">
        <v>318</v>
      </c>
      <c r="G369" s="159">
        <v>2</v>
      </c>
      <c r="H369" s="159">
        <v>114</v>
      </c>
      <c r="I369" s="159">
        <v>104</v>
      </c>
      <c r="J369" s="159">
        <v>99</v>
      </c>
      <c r="K369" s="159">
        <v>80</v>
      </c>
      <c r="L369" s="159">
        <v>77</v>
      </c>
      <c r="M369" s="159">
        <v>69</v>
      </c>
      <c r="N369" s="159">
        <v>66</v>
      </c>
      <c r="O369" s="159">
        <v>58</v>
      </c>
      <c r="P369" s="160"/>
      <c r="Q369" s="160"/>
    </row>
    <row r="370" spans="1:17">
      <c r="A370" s="158" t="s">
        <v>320</v>
      </c>
      <c r="B370" s="158" t="s">
        <v>91</v>
      </c>
      <c r="C370" s="158" t="s">
        <v>289</v>
      </c>
      <c r="D370" s="158" t="s">
        <v>283</v>
      </c>
      <c r="E370" s="158" t="s">
        <v>103</v>
      </c>
      <c r="F370" s="158" t="s">
        <v>318</v>
      </c>
      <c r="G370" s="159">
        <v>2</v>
      </c>
      <c r="H370" s="159">
        <v>963</v>
      </c>
      <c r="I370" s="159">
        <v>993</v>
      </c>
      <c r="J370" s="159">
        <v>1029</v>
      </c>
      <c r="K370" s="159">
        <v>942</v>
      </c>
      <c r="L370" s="159">
        <v>911</v>
      </c>
      <c r="M370" s="159">
        <v>807</v>
      </c>
      <c r="N370" s="159">
        <v>762</v>
      </c>
      <c r="O370" s="159">
        <v>651</v>
      </c>
      <c r="P370" s="160"/>
      <c r="Q370" s="160"/>
    </row>
    <row r="371" spans="1:17">
      <c r="A371" s="158" t="s">
        <v>320</v>
      </c>
      <c r="B371" s="158" t="s">
        <v>91</v>
      </c>
      <c r="C371" s="158" t="s">
        <v>289</v>
      </c>
      <c r="D371" s="158" t="s">
        <v>285</v>
      </c>
      <c r="E371" s="158" t="s">
        <v>103</v>
      </c>
      <c r="F371" s="158" t="s">
        <v>318</v>
      </c>
      <c r="G371" s="159">
        <v>2</v>
      </c>
      <c r="H371" s="159">
        <v>1017</v>
      </c>
      <c r="I371" s="159">
        <v>1031</v>
      </c>
      <c r="J371" s="159">
        <v>1064</v>
      </c>
      <c r="K371" s="159">
        <v>810</v>
      </c>
      <c r="L371" s="159">
        <v>780</v>
      </c>
      <c r="M371" s="159">
        <v>672</v>
      </c>
      <c r="N371" s="159">
        <v>648</v>
      </c>
      <c r="O371" s="159">
        <v>540</v>
      </c>
      <c r="P371" s="160"/>
      <c r="Q371" s="160"/>
    </row>
    <row r="372" spans="1:17">
      <c r="A372" s="158" t="s">
        <v>320</v>
      </c>
      <c r="B372" s="158" t="s">
        <v>91</v>
      </c>
      <c r="C372" s="158" t="s">
        <v>289</v>
      </c>
      <c r="D372" s="158" t="s">
        <v>286</v>
      </c>
      <c r="E372" s="158" t="s">
        <v>103</v>
      </c>
      <c r="F372" s="158" t="s">
        <v>318</v>
      </c>
      <c r="G372" s="159">
        <v>2</v>
      </c>
      <c r="H372" s="159">
        <v>0</v>
      </c>
      <c r="I372" s="159">
        <v>0</v>
      </c>
      <c r="J372" s="159">
        <v>0</v>
      </c>
      <c r="K372" s="159">
        <v>0</v>
      </c>
      <c r="L372" s="159">
        <v>0</v>
      </c>
      <c r="M372" s="159">
        <v>1</v>
      </c>
      <c r="N372" s="159">
        <v>1</v>
      </c>
      <c r="O372" s="159">
        <v>1</v>
      </c>
      <c r="P372" s="160"/>
      <c r="Q372" s="160"/>
    </row>
    <row r="373" spans="1:17">
      <c r="A373" s="158" t="s">
        <v>320</v>
      </c>
      <c r="B373" s="158" t="s">
        <v>91</v>
      </c>
      <c r="C373" s="158" t="s">
        <v>289</v>
      </c>
      <c r="D373" s="158" t="s">
        <v>213</v>
      </c>
      <c r="E373" s="158" t="s">
        <v>103</v>
      </c>
      <c r="F373" s="158" t="s">
        <v>318</v>
      </c>
      <c r="G373" s="159">
        <v>2</v>
      </c>
      <c r="H373" s="159">
        <v>1980</v>
      </c>
      <c r="I373" s="159">
        <v>2025</v>
      </c>
      <c r="J373" s="159">
        <v>2092</v>
      </c>
      <c r="K373" s="159">
        <v>1752</v>
      </c>
      <c r="L373" s="159">
        <v>1691</v>
      </c>
      <c r="M373" s="159">
        <v>1480</v>
      </c>
      <c r="N373" s="159">
        <v>1411</v>
      </c>
      <c r="O373" s="159">
        <v>1193</v>
      </c>
      <c r="P373" s="160"/>
      <c r="Q373" s="160"/>
    </row>
    <row r="374" spans="1:17">
      <c r="A374" s="158" t="s">
        <v>320</v>
      </c>
      <c r="B374" s="158" t="s">
        <v>91</v>
      </c>
      <c r="C374" s="158" t="s">
        <v>291</v>
      </c>
      <c r="D374" s="158" t="s">
        <v>283</v>
      </c>
      <c r="E374" s="158" t="s">
        <v>103</v>
      </c>
      <c r="F374" s="158" t="s">
        <v>318</v>
      </c>
      <c r="G374" s="159">
        <v>2</v>
      </c>
      <c r="H374" s="159">
        <v>2071</v>
      </c>
      <c r="I374" s="159">
        <v>2235</v>
      </c>
      <c r="J374" s="159">
        <v>2387</v>
      </c>
      <c r="K374" s="159">
        <v>2357</v>
      </c>
      <c r="L374" s="159">
        <v>2419</v>
      </c>
      <c r="M374" s="159">
        <v>2335</v>
      </c>
      <c r="N374" s="159">
        <v>2328</v>
      </c>
      <c r="O374" s="159">
        <v>2139</v>
      </c>
      <c r="P374" s="160"/>
      <c r="Q374" s="160"/>
    </row>
    <row r="375" spans="1:17">
      <c r="A375" s="158" t="s">
        <v>320</v>
      </c>
      <c r="B375" s="158" t="s">
        <v>91</v>
      </c>
      <c r="C375" s="158" t="s">
        <v>291</v>
      </c>
      <c r="D375" s="158" t="s">
        <v>285</v>
      </c>
      <c r="E375" s="158" t="s">
        <v>103</v>
      </c>
      <c r="F375" s="158" t="s">
        <v>318</v>
      </c>
      <c r="G375" s="159">
        <v>2</v>
      </c>
      <c r="H375" s="159">
        <v>2671</v>
      </c>
      <c r="I375" s="159">
        <v>2782</v>
      </c>
      <c r="J375" s="159">
        <v>2964</v>
      </c>
      <c r="K375" s="159">
        <v>2496</v>
      </c>
      <c r="L375" s="159">
        <v>2546</v>
      </c>
      <c r="M375" s="159">
        <v>2377</v>
      </c>
      <c r="N375" s="159">
        <v>2431</v>
      </c>
      <c r="O375" s="159">
        <v>2145</v>
      </c>
      <c r="P375" s="160"/>
      <c r="Q375" s="160"/>
    </row>
    <row r="376" spans="1:17">
      <c r="A376" s="158" t="s">
        <v>320</v>
      </c>
      <c r="B376" s="158" t="s">
        <v>91</v>
      </c>
      <c r="C376" s="158" t="s">
        <v>291</v>
      </c>
      <c r="D376" s="158" t="s">
        <v>286</v>
      </c>
      <c r="E376" s="158" t="s">
        <v>103</v>
      </c>
      <c r="F376" s="158" t="s">
        <v>318</v>
      </c>
      <c r="G376" s="159">
        <v>2</v>
      </c>
      <c r="H376" s="159">
        <v>0</v>
      </c>
      <c r="I376" s="159">
        <v>0</v>
      </c>
      <c r="J376" s="159">
        <v>0</v>
      </c>
      <c r="K376" s="159">
        <v>0</v>
      </c>
      <c r="L376" s="159">
        <v>0</v>
      </c>
      <c r="M376" s="159">
        <v>2</v>
      </c>
      <c r="N376" s="159">
        <v>3</v>
      </c>
      <c r="O376" s="159">
        <v>2</v>
      </c>
      <c r="P376" s="160"/>
      <c r="Q376" s="160"/>
    </row>
    <row r="377" spans="1:17">
      <c r="A377" s="158" t="s">
        <v>320</v>
      </c>
      <c r="B377" s="158" t="s">
        <v>91</v>
      </c>
      <c r="C377" s="158" t="s">
        <v>291</v>
      </c>
      <c r="D377" s="158" t="s">
        <v>213</v>
      </c>
      <c r="E377" s="158" t="s">
        <v>103</v>
      </c>
      <c r="F377" s="158" t="s">
        <v>318</v>
      </c>
      <c r="G377" s="159">
        <v>2</v>
      </c>
      <c r="H377" s="159">
        <v>4742</v>
      </c>
      <c r="I377" s="159">
        <v>5017</v>
      </c>
      <c r="J377" s="159">
        <v>5351</v>
      </c>
      <c r="K377" s="159">
        <v>4853</v>
      </c>
      <c r="L377" s="159">
        <v>4965</v>
      </c>
      <c r="M377" s="159">
        <v>4714</v>
      </c>
      <c r="N377" s="159">
        <v>4761</v>
      </c>
      <c r="O377" s="159">
        <v>4286</v>
      </c>
      <c r="P377" s="160"/>
      <c r="Q377" s="160"/>
    </row>
    <row r="378" spans="1:17">
      <c r="A378" s="158" t="s">
        <v>320</v>
      </c>
      <c r="B378" s="158" t="s">
        <v>91</v>
      </c>
      <c r="C378" s="158" t="s">
        <v>293</v>
      </c>
      <c r="D378" s="158" t="s">
        <v>283</v>
      </c>
      <c r="E378" s="158" t="s">
        <v>103</v>
      </c>
      <c r="F378" s="158" t="s">
        <v>318</v>
      </c>
      <c r="G378" s="159">
        <v>2</v>
      </c>
      <c r="H378" s="159">
        <v>1094</v>
      </c>
      <c r="I378" s="159">
        <v>1353</v>
      </c>
      <c r="J378" s="159">
        <v>1566</v>
      </c>
      <c r="K378" s="159">
        <v>1642</v>
      </c>
      <c r="L378" s="159">
        <v>1715</v>
      </c>
      <c r="M378" s="159">
        <v>1675</v>
      </c>
      <c r="N378" s="159">
        <v>1666</v>
      </c>
      <c r="O378" s="159">
        <v>1500</v>
      </c>
      <c r="P378" s="160"/>
      <c r="Q378" s="160"/>
    </row>
    <row r="379" spans="1:17">
      <c r="A379" s="158" t="s">
        <v>320</v>
      </c>
      <c r="B379" s="158" t="s">
        <v>91</v>
      </c>
      <c r="C379" s="158" t="s">
        <v>293</v>
      </c>
      <c r="D379" s="158" t="s">
        <v>285</v>
      </c>
      <c r="E379" s="158" t="s">
        <v>103</v>
      </c>
      <c r="F379" s="158" t="s">
        <v>318</v>
      </c>
      <c r="G379" s="159">
        <v>2</v>
      </c>
      <c r="H379" s="159">
        <v>1739</v>
      </c>
      <c r="I379" s="159">
        <v>1970</v>
      </c>
      <c r="J379" s="159">
        <v>2202</v>
      </c>
      <c r="K379" s="159">
        <v>1911</v>
      </c>
      <c r="L379" s="159">
        <v>1996</v>
      </c>
      <c r="M379" s="159">
        <v>1884</v>
      </c>
      <c r="N379" s="159">
        <v>1814</v>
      </c>
      <c r="O379" s="159">
        <v>1576</v>
      </c>
      <c r="P379" s="160"/>
      <c r="Q379" s="160"/>
    </row>
    <row r="380" spans="1:17">
      <c r="A380" s="158" t="s">
        <v>320</v>
      </c>
      <c r="B380" s="158" t="s">
        <v>91</v>
      </c>
      <c r="C380" s="158" t="s">
        <v>293</v>
      </c>
      <c r="D380" s="158" t="s">
        <v>286</v>
      </c>
      <c r="E380" s="158" t="s">
        <v>103</v>
      </c>
      <c r="F380" s="158" t="s">
        <v>318</v>
      </c>
      <c r="G380" s="159">
        <v>2</v>
      </c>
      <c r="H380" s="159">
        <v>0</v>
      </c>
      <c r="I380" s="159">
        <v>0</v>
      </c>
      <c r="J380" s="159">
        <v>0</v>
      </c>
      <c r="K380" s="159">
        <v>0</v>
      </c>
      <c r="L380" s="159">
        <v>0</v>
      </c>
      <c r="M380" s="159">
        <v>2</v>
      </c>
      <c r="N380" s="159">
        <v>2</v>
      </c>
      <c r="O380" s="159">
        <v>1</v>
      </c>
      <c r="P380" s="160"/>
      <c r="Q380" s="160"/>
    </row>
    <row r="381" spans="1:17">
      <c r="A381" s="158" t="s">
        <v>320</v>
      </c>
      <c r="B381" s="158" t="s">
        <v>91</v>
      </c>
      <c r="C381" s="158" t="s">
        <v>293</v>
      </c>
      <c r="D381" s="158" t="s">
        <v>213</v>
      </c>
      <c r="E381" s="158" t="s">
        <v>103</v>
      </c>
      <c r="F381" s="158" t="s">
        <v>318</v>
      </c>
      <c r="G381" s="159">
        <v>2</v>
      </c>
      <c r="H381" s="159">
        <v>2833</v>
      </c>
      <c r="I381" s="159">
        <v>3323</v>
      </c>
      <c r="J381" s="159">
        <v>3768</v>
      </c>
      <c r="K381" s="159">
        <v>3554</v>
      </c>
      <c r="L381" s="159">
        <v>3711</v>
      </c>
      <c r="M381" s="159">
        <v>3561</v>
      </c>
      <c r="N381" s="159">
        <v>3481</v>
      </c>
      <c r="O381" s="159">
        <v>3076</v>
      </c>
      <c r="P381" s="160"/>
      <c r="Q381" s="160"/>
    </row>
    <row r="382" spans="1:17">
      <c r="A382" s="158" t="s">
        <v>320</v>
      </c>
      <c r="B382" s="158" t="s">
        <v>91</v>
      </c>
      <c r="C382" s="158" t="s">
        <v>295</v>
      </c>
      <c r="D382" s="158" t="s">
        <v>283</v>
      </c>
      <c r="E382" s="158" t="s">
        <v>103</v>
      </c>
      <c r="F382" s="158" t="s">
        <v>318</v>
      </c>
      <c r="G382" s="159">
        <v>2</v>
      </c>
      <c r="H382" s="159">
        <v>972</v>
      </c>
      <c r="I382" s="159">
        <v>1133</v>
      </c>
      <c r="J382" s="159">
        <v>1295</v>
      </c>
      <c r="K382" s="159">
        <v>1361</v>
      </c>
      <c r="L382" s="159">
        <v>1507</v>
      </c>
      <c r="M382" s="159">
        <v>1592</v>
      </c>
      <c r="N382" s="159">
        <v>1781</v>
      </c>
      <c r="O382" s="159">
        <v>1756</v>
      </c>
      <c r="P382" s="160"/>
      <c r="Q382" s="160"/>
    </row>
    <row r="383" spans="1:17">
      <c r="A383" s="158" t="s">
        <v>320</v>
      </c>
      <c r="B383" s="158" t="s">
        <v>91</v>
      </c>
      <c r="C383" s="158" t="s">
        <v>295</v>
      </c>
      <c r="D383" s="158" t="s">
        <v>285</v>
      </c>
      <c r="E383" s="158" t="s">
        <v>103</v>
      </c>
      <c r="F383" s="158" t="s">
        <v>318</v>
      </c>
      <c r="G383" s="159">
        <v>2</v>
      </c>
      <c r="H383" s="159">
        <v>1988</v>
      </c>
      <c r="I383" s="159">
        <v>2108</v>
      </c>
      <c r="J383" s="159">
        <v>2276</v>
      </c>
      <c r="K383" s="159">
        <v>1932</v>
      </c>
      <c r="L383" s="159">
        <v>2024</v>
      </c>
      <c r="M383" s="159">
        <v>2017</v>
      </c>
      <c r="N383" s="159">
        <v>2142</v>
      </c>
      <c r="O383" s="159">
        <v>1987</v>
      </c>
      <c r="P383" s="160"/>
      <c r="Q383" s="160"/>
    </row>
    <row r="384" spans="1:17">
      <c r="A384" s="158" t="s">
        <v>320</v>
      </c>
      <c r="B384" s="158" t="s">
        <v>91</v>
      </c>
      <c r="C384" s="158" t="s">
        <v>295</v>
      </c>
      <c r="D384" s="158" t="s">
        <v>286</v>
      </c>
      <c r="E384" s="158" t="s">
        <v>103</v>
      </c>
      <c r="F384" s="158" t="s">
        <v>318</v>
      </c>
      <c r="G384" s="159">
        <v>2</v>
      </c>
      <c r="H384" s="159">
        <v>0</v>
      </c>
      <c r="I384" s="159">
        <v>0</v>
      </c>
      <c r="J384" s="159">
        <v>0</v>
      </c>
      <c r="K384" s="159">
        <v>0</v>
      </c>
      <c r="L384" s="159">
        <v>0</v>
      </c>
      <c r="M384" s="159">
        <v>1</v>
      </c>
      <c r="N384" s="159">
        <v>1</v>
      </c>
      <c r="O384" s="159">
        <v>1</v>
      </c>
      <c r="P384" s="160"/>
      <c r="Q384" s="160"/>
    </row>
    <row r="385" spans="1:17">
      <c r="A385" s="158" t="s">
        <v>320</v>
      </c>
      <c r="B385" s="158" t="s">
        <v>91</v>
      </c>
      <c r="C385" s="158" t="s">
        <v>295</v>
      </c>
      <c r="D385" s="158" t="s">
        <v>213</v>
      </c>
      <c r="E385" s="158" t="s">
        <v>103</v>
      </c>
      <c r="F385" s="158" t="s">
        <v>318</v>
      </c>
      <c r="G385" s="159">
        <v>2</v>
      </c>
      <c r="H385" s="159">
        <v>2960</v>
      </c>
      <c r="I385" s="159">
        <v>3241</v>
      </c>
      <c r="J385" s="159">
        <v>3572</v>
      </c>
      <c r="K385" s="159">
        <v>3293</v>
      </c>
      <c r="L385" s="159">
        <v>3531</v>
      </c>
      <c r="M385" s="159">
        <v>3611</v>
      </c>
      <c r="N385" s="159">
        <v>3923</v>
      </c>
      <c r="O385" s="159">
        <v>3745</v>
      </c>
      <c r="P385" s="160"/>
      <c r="Q385" s="160"/>
    </row>
    <row r="386" spans="1:17">
      <c r="A386" s="158" t="s">
        <v>320</v>
      </c>
      <c r="B386" s="158" t="s">
        <v>91</v>
      </c>
      <c r="C386" s="158" t="s">
        <v>297</v>
      </c>
      <c r="D386" s="158" t="s">
        <v>283</v>
      </c>
      <c r="E386" s="158" t="s">
        <v>103</v>
      </c>
      <c r="F386" s="158" t="s">
        <v>318</v>
      </c>
      <c r="G386" s="159">
        <v>2</v>
      </c>
      <c r="H386" s="159">
        <v>690</v>
      </c>
      <c r="I386" s="159">
        <v>804</v>
      </c>
      <c r="J386" s="159">
        <v>955</v>
      </c>
      <c r="K386" s="159">
        <v>1083</v>
      </c>
      <c r="L386" s="159">
        <v>1213</v>
      </c>
      <c r="M386" s="159">
        <v>1295</v>
      </c>
      <c r="N386" s="159">
        <v>1413</v>
      </c>
      <c r="O386" s="159">
        <v>1376</v>
      </c>
      <c r="P386" s="160"/>
      <c r="Q386" s="160"/>
    </row>
    <row r="387" spans="1:17">
      <c r="A387" s="158" t="s">
        <v>320</v>
      </c>
      <c r="B387" s="158" t="s">
        <v>91</v>
      </c>
      <c r="C387" s="158" t="s">
        <v>297</v>
      </c>
      <c r="D387" s="158" t="s">
        <v>285</v>
      </c>
      <c r="E387" s="158" t="s">
        <v>103</v>
      </c>
      <c r="F387" s="158" t="s">
        <v>318</v>
      </c>
      <c r="G387" s="159">
        <v>2</v>
      </c>
      <c r="H387" s="159">
        <v>1665</v>
      </c>
      <c r="I387" s="159">
        <v>1911</v>
      </c>
      <c r="J387" s="159">
        <v>2189</v>
      </c>
      <c r="K387" s="159">
        <v>1971</v>
      </c>
      <c r="L387" s="159">
        <v>2158</v>
      </c>
      <c r="M387" s="159">
        <v>2082</v>
      </c>
      <c r="N387" s="159">
        <v>2138</v>
      </c>
      <c r="O387" s="159">
        <v>1955</v>
      </c>
      <c r="P387" s="160"/>
      <c r="Q387" s="160"/>
    </row>
    <row r="388" spans="1:17">
      <c r="A388" s="158" t="s">
        <v>320</v>
      </c>
      <c r="B388" s="158" t="s">
        <v>91</v>
      </c>
      <c r="C388" s="158" t="s">
        <v>297</v>
      </c>
      <c r="D388" s="158" t="s">
        <v>286</v>
      </c>
      <c r="E388" s="158" t="s">
        <v>103</v>
      </c>
      <c r="F388" s="158" t="s">
        <v>318</v>
      </c>
      <c r="G388" s="159">
        <v>2</v>
      </c>
      <c r="H388" s="159">
        <v>0</v>
      </c>
      <c r="I388" s="159">
        <v>0</v>
      </c>
      <c r="J388" s="159">
        <v>0</v>
      </c>
      <c r="K388" s="159">
        <v>0</v>
      </c>
      <c r="L388" s="159">
        <v>0</v>
      </c>
      <c r="M388" s="159">
        <v>1</v>
      </c>
      <c r="N388" s="159">
        <v>3</v>
      </c>
      <c r="O388" s="159">
        <v>3</v>
      </c>
      <c r="P388" s="160"/>
      <c r="Q388" s="160"/>
    </row>
    <row r="389" spans="1:17">
      <c r="A389" s="158" t="s">
        <v>320</v>
      </c>
      <c r="B389" s="158" t="s">
        <v>91</v>
      </c>
      <c r="C389" s="158" t="s">
        <v>297</v>
      </c>
      <c r="D389" s="158" t="s">
        <v>213</v>
      </c>
      <c r="E389" s="158" t="s">
        <v>103</v>
      </c>
      <c r="F389" s="158" t="s">
        <v>318</v>
      </c>
      <c r="G389" s="159">
        <v>2</v>
      </c>
      <c r="H389" s="159">
        <v>2355</v>
      </c>
      <c r="I389" s="159">
        <v>2715</v>
      </c>
      <c r="J389" s="159">
        <v>3144</v>
      </c>
      <c r="K389" s="159">
        <v>3054</v>
      </c>
      <c r="L389" s="159">
        <v>3371</v>
      </c>
      <c r="M389" s="159">
        <v>3379</v>
      </c>
      <c r="N389" s="159">
        <v>3553</v>
      </c>
      <c r="O389" s="159">
        <v>3333</v>
      </c>
      <c r="P389" s="160"/>
      <c r="Q389" s="160"/>
    </row>
    <row r="390" spans="1:17">
      <c r="A390" s="158" t="s">
        <v>320</v>
      </c>
      <c r="B390" s="158" t="s">
        <v>91</v>
      </c>
      <c r="C390" s="158" t="s">
        <v>299</v>
      </c>
      <c r="D390" s="158" t="s">
        <v>283</v>
      </c>
      <c r="E390" s="158" t="s">
        <v>103</v>
      </c>
      <c r="F390" s="158" t="s">
        <v>318</v>
      </c>
      <c r="G390" s="159">
        <v>2</v>
      </c>
      <c r="H390" s="159">
        <v>322</v>
      </c>
      <c r="I390" s="159">
        <v>407</v>
      </c>
      <c r="J390" s="159">
        <v>490</v>
      </c>
      <c r="K390" s="159">
        <v>541</v>
      </c>
      <c r="L390" s="159">
        <v>625</v>
      </c>
      <c r="M390" s="159">
        <v>682</v>
      </c>
      <c r="N390" s="159">
        <v>788</v>
      </c>
      <c r="O390" s="159">
        <v>811</v>
      </c>
      <c r="P390" s="160"/>
      <c r="Q390" s="160"/>
    </row>
    <row r="391" spans="1:17">
      <c r="A391" s="158" t="s">
        <v>320</v>
      </c>
      <c r="B391" s="158" t="s">
        <v>91</v>
      </c>
      <c r="C391" s="158" t="s">
        <v>299</v>
      </c>
      <c r="D391" s="158" t="s">
        <v>285</v>
      </c>
      <c r="E391" s="158" t="s">
        <v>103</v>
      </c>
      <c r="F391" s="158" t="s">
        <v>318</v>
      </c>
      <c r="G391" s="159">
        <v>2</v>
      </c>
      <c r="H391" s="159">
        <v>871</v>
      </c>
      <c r="I391" s="159">
        <v>949</v>
      </c>
      <c r="J391" s="159">
        <v>1090</v>
      </c>
      <c r="K391" s="159">
        <v>1069</v>
      </c>
      <c r="L391" s="159">
        <v>1170</v>
      </c>
      <c r="M391" s="159">
        <v>1153</v>
      </c>
      <c r="N391" s="159">
        <v>1382</v>
      </c>
      <c r="O391" s="159">
        <v>1349</v>
      </c>
      <c r="P391" s="160"/>
      <c r="Q391" s="160"/>
    </row>
    <row r="392" spans="1:17">
      <c r="A392" s="158" t="s">
        <v>320</v>
      </c>
      <c r="B392" s="158" t="s">
        <v>91</v>
      </c>
      <c r="C392" s="158" t="s">
        <v>299</v>
      </c>
      <c r="D392" s="158" t="s">
        <v>286</v>
      </c>
      <c r="E392" s="158" t="s">
        <v>103</v>
      </c>
      <c r="F392" s="158" t="s">
        <v>318</v>
      </c>
      <c r="G392" s="159">
        <v>2</v>
      </c>
      <c r="H392" s="159">
        <v>0</v>
      </c>
      <c r="I392" s="159">
        <v>0</v>
      </c>
      <c r="J392" s="159">
        <v>0</v>
      </c>
      <c r="K392" s="159">
        <v>0</v>
      </c>
      <c r="L392" s="159">
        <v>0</v>
      </c>
      <c r="M392" s="159">
        <v>0</v>
      </c>
      <c r="N392" s="159">
        <v>0</v>
      </c>
      <c r="O392" s="159">
        <v>0</v>
      </c>
      <c r="P392" s="160"/>
      <c r="Q392" s="160"/>
    </row>
    <row r="393" spans="1:17">
      <c r="A393" s="158" t="s">
        <v>320</v>
      </c>
      <c r="B393" s="158" t="s">
        <v>91</v>
      </c>
      <c r="C393" s="158" t="s">
        <v>299</v>
      </c>
      <c r="D393" s="158" t="s">
        <v>213</v>
      </c>
      <c r="E393" s="158" t="s">
        <v>103</v>
      </c>
      <c r="F393" s="158" t="s">
        <v>318</v>
      </c>
      <c r="G393" s="159">
        <v>2</v>
      </c>
      <c r="H393" s="159">
        <v>1194</v>
      </c>
      <c r="I393" s="159">
        <v>1356</v>
      </c>
      <c r="J393" s="159">
        <v>1580</v>
      </c>
      <c r="K393" s="159">
        <v>1610</v>
      </c>
      <c r="L393" s="159">
        <v>1795</v>
      </c>
      <c r="M393" s="159">
        <v>1835</v>
      </c>
      <c r="N393" s="159">
        <v>2170</v>
      </c>
      <c r="O393" s="159">
        <v>2160</v>
      </c>
      <c r="P393" s="160"/>
      <c r="Q393" s="160"/>
    </row>
    <row r="394" spans="1:17">
      <c r="A394" s="158" t="s">
        <v>320</v>
      </c>
      <c r="B394" s="158" t="s">
        <v>91</v>
      </c>
      <c r="C394" s="158" t="s">
        <v>301</v>
      </c>
      <c r="D394" s="158" t="s">
        <v>283</v>
      </c>
      <c r="E394" s="158" t="s">
        <v>103</v>
      </c>
      <c r="F394" s="158" t="s">
        <v>318</v>
      </c>
      <c r="G394" s="159">
        <v>2</v>
      </c>
      <c r="H394" s="159">
        <v>86</v>
      </c>
      <c r="I394" s="159">
        <v>115</v>
      </c>
      <c r="J394" s="159">
        <v>144</v>
      </c>
      <c r="K394" s="159">
        <v>167</v>
      </c>
      <c r="L394" s="159">
        <v>190</v>
      </c>
      <c r="M394" s="159">
        <v>216</v>
      </c>
      <c r="N394" s="159">
        <v>270</v>
      </c>
      <c r="O394" s="159">
        <v>301</v>
      </c>
      <c r="P394" s="160"/>
      <c r="Q394" s="160"/>
    </row>
    <row r="395" spans="1:17">
      <c r="A395" s="158" t="s">
        <v>320</v>
      </c>
      <c r="B395" s="158" t="s">
        <v>91</v>
      </c>
      <c r="C395" s="158" t="s">
        <v>301</v>
      </c>
      <c r="D395" s="158" t="s">
        <v>285</v>
      </c>
      <c r="E395" s="158" t="s">
        <v>103</v>
      </c>
      <c r="F395" s="158" t="s">
        <v>318</v>
      </c>
      <c r="G395" s="159">
        <v>2</v>
      </c>
      <c r="H395" s="159">
        <v>242</v>
      </c>
      <c r="I395" s="159">
        <v>309</v>
      </c>
      <c r="J395" s="159">
        <v>367</v>
      </c>
      <c r="K395" s="159">
        <v>319</v>
      </c>
      <c r="L395" s="159">
        <v>384</v>
      </c>
      <c r="M395" s="159">
        <v>413</v>
      </c>
      <c r="N395" s="159">
        <v>470</v>
      </c>
      <c r="O395" s="159">
        <v>481</v>
      </c>
      <c r="P395" s="160"/>
      <c r="Q395" s="160"/>
    </row>
    <row r="396" spans="1:17">
      <c r="A396" s="158" t="s">
        <v>320</v>
      </c>
      <c r="B396" s="158" t="s">
        <v>91</v>
      </c>
      <c r="C396" s="158" t="s">
        <v>301</v>
      </c>
      <c r="D396" s="158" t="s">
        <v>286</v>
      </c>
      <c r="E396" s="158" t="s">
        <v>103</v>
      </c>
      <c r="F396" s="158" t="s">
        <v>318</v>
      </c>
      <c r="G396" s="159">
        <v>2</v>
      </c>
      <c r="H396" s="159">
        <v>0</v>
      </c>
      <c r="I396" s="159">
        <v>0</v>
      </c>
      <c r="J396" s="159">
        <v>0</v>
      </c>
      <c r="K396" s="159">
        <v>0</v>
      </c>
      <c r="L396" s="159">
        <v>0</v>
      </c>
      <c r="M396" s="159">
        <v>0</v>
      </c>
      <c r="N396" s="159">
        <v>0</v>
      </c>
      <c r="O396" s="159">
        <v>0</v>
      </c>
      <c r="P396" s="160"/>
      <c r="Q396" s="160"/>
    </row>
    <row r="397" spans="1:17">
      <c r="A397" s="158" t="s">
        <v>320</v>
      </c>
      <c r="B397" s="158" t="s">
        <v>91</v>
      </c>
      <c r="C397" s="158" t="s">
        <v>301</v>
      </c>
      <c r="D397" s="158" t="s">
        <v>213</v>
      </c>
      <c r="E397" s="158" t="s">
        <v>103</v>
      </c>
      <c r="F397" s="158" t="s">
        <v>318</v>
      </c>
      <c r="G397" s="159">
        <v>2</v>
      </c>
      <c r="H397" s="159">
        <v>328</v>
      </c>
      <c r="I397" s="159">
        <v>424</v>
      </c>
      <c r="J397" s="159">
        <v>511</v>
      </c>
      <c r="K397" s="159">
        <v>487</v>
      </c>
      <c r="L397" s="159">
        <v>574</v>
      </c>
      <c r="M397" s="159">
        <v>629</v>
      </c>
      <c r="N397" s="159">
        <v>740</v>
      </c>
      <c r="O397" s="159">
        <v>783</v>
      </c>
      <c r="P397" s="160"/>
      <c r="Q397" s="160"/>
    </row>
    <row r="398" spans="1:17">
      <c r="A398" s="158" t="s">
        <v>320</v>
      </c>
      <c r="B398" s="158" t="s">
        <v>91</v>
      </c>
      <c r="C398" s="158" t="s">
        <v>303</v>
      </c>
      <c r="D398" s="158" t="s">
        <v>283</v>
      </c>
      <c r="E398" s="158" t="s">
        <v>103</v>
      </c>
      <c r="F398" s="158" t="s">
        <v>318</v>
      </c>
      <c r="G398" s="159">
        <v>2</v>
      </c>
      <c r="H398" s="159">
        <v>12</v>
      </c>
      <c r="I398" s="159">
        <v>18</v>
      </c>
      <c r="J398" s="159">
        <v>27</v>
      </c>
      <c r="K398" s="159">
        <v>37</v>
      </c>
      <c r="L398" s="159">
        <v>44</v>
      </c>
      <c r="M398" s="159">
        <v>56</v>
      </c>
      <c r="N398" s="159">
        <v>77</v>
      </c>
      <c r="O398" s="159">
        <v>88</v>
      </c>
      <c r="P398" s="160"/>
      <c r="Q398" s="160"/>
    </row>
    <row r="399" spans="1:17">
      <c r="A399" s="158" t="s">
        <v>320</v>
      </c>
      <c r="B399" s="158" t="s">
        <v>91</v>
      </c>
      <c r="C399" s="158" t="s">
        <v>303</v>
      </c>
      <c r="D399" s="158" t="s">
        <v>285</v>
      </c>
      <c r="E399" s="158" t="s">
        <v>103</v>
      </c>
      <c r="F399" s="158" t="s">
        <v>318</v>
      </c>
      <c r="G399" s="159">
        <v>2</v>
      </c>
      <c r="H399" s="159">
        <v>54</v>
      </c>
      <c r="I399" s="159">
        <v>74</v>
      </c>
      <c r="J399" s="159">
        <v>117</v>
      </c>
      <c r="K399" s="159">
        <v>92</v>
      </c>
      <c r="L399" s="159">
        <v>116</v>
      </c>
      <c r="M399" s="159">
        <v>131</v>
      </c>
      <c r="N399" s="159">
        <v>150</v>
      </c>
      <c r="O399" s="159">
        <v>165</v>
      </c>
      <c r="P399" s="160"/>
      <c r="Q399" s="160"/>
    </row>
    <row r="400" spans="1:17">
      <c r="A400" s="158" t="s">
        <v>320</v>
      </c>
      <c r="B400" s="158" t="s">
        <v>91</v>
      </c>
      <c r="C400" s="158" t="s">
        <v>303</v>
      </c>
      <c r="D400" s="158" t="s">
        <v>286</v>
      </c>
      <c r="E400" s="158" t="s">
        <v>103</v>
      </c>
      <c r="F400" s="158" t="s">
        <v>318</v>
      </c>
      <c r="G400" s="159">
        <v>2</v>
      </c>
      <c r="H400" s="159">
        <v>0</v>
      </c>
      <c r="I400" s="159">
        <v>0</v>
      </c>
      <c r="J400" s="159">
        <v>0</v>
      </c>
      <c r="K400" s="159">
        <v>0</v>
      </c>
      <c r="L400" s="159">
        <v>0</v>
      </c>
      <c r="M400" s="159">
        <v>0</v>
      </c>
      <c r="N400" s="159">
        <v>0</v>
      </c>
      <c r="O400" s="159">
        <v>0</v>
      </c>
      <c r="P400" s="160"/>
      <c r="Q400" s="160"/>
    </row>
    <row r="401" spans="1:17">
      <c r="A401" s="158" t="s">
        <v>320</v>
      </c>
      <c r="B401" s="158" t="s">
        <v>91</v>
      </c>
      <c r="C401" s="158" t="s">
        <v>303</v>
      </c>
      <c r="D401" s="158" t="s">
        <v>213</v>
      </c>
      <c r="E401" s="158" t="s">
        <v>103</v>
      </c>
      <c r="F401" s="158" t="s">
        <v>318</v>
      </c>
      <c r="G401" s="159">
        <v>2</v>
      </c>
      <c r="H401" s="159">
        <v>66</v>
      </c>
      <c r="I401" s="159">
        <v>92</v>
      </c>
      <c r="J401" s="159">
        <v>144</v>
      </c>
      <c r="K401" s="159">
        <v>128</v>
      </c>
      <c r="L401" s="159">
        <v>160</v>
      </c>
      <c r="M401" s="159">
        <v>187</v>
      </c>
      <c r="N401" s="159">
        <v>227</v>
      </c>
      <c r="O401" s="159">
        <v>254</v>
      </c>
      <c r="P401" s="160"/>
      <c r="Q401" s="160"/>
    </row>
    <row r="402" spans="1:17">
      <c r="A402" s="158" t="s">
        <v>320</v>
      </c>
      <c r="B402" s="158" t="s">
        <v>91</v>
      </c>
      <c r="C402" s="158" t="s">
        <v>305</v>
      </c>
      <c r="D402" s="158" t="s">
        <v>283</v>
      </c>
      <c r="E402" s="158" t="s">
        <v>103</v>
      </c>
      <c r="F402" s="158" t="s">
        <v>318</v>
      </c>
      <c r="G402" s="159">
        <v>2</v>
      </c>
      <c r="H402" s="159">
        <v>3</v>
      </c>
      <c r="I402" s="159">
        <v>5</v>
      </c>
      <c r="J402" s="159">
        <v>6</v>
      </c>
      <c r="K402" s="159">
        <v>8</v>
      </c>
      <c r="L402" s="159">
        <v>7</v>
      </c>
      <c r="M402" s="159">
        <v>10</v>
      </c>
      <c r="N402" s="159">
        <v>18</v>
      </c>
      <c r="O402" s="159">
        <v>22</v>
      </c>
      <c r="P402" s="160"/>
      <c r="Q402" s="160"/>
    </row>
    <row r="403" spans="1:17">
      <c r="A403" s="158" t="s">
        <v>320</v>
      </c>
      <c r="B403" s="158" t="s">
        <v>91</v>
      </c>
      <c r="C403" s="158" t="s">
        <v>305</v>
      </c>
      <c r="D403" s="158" t="s">
        <v>285</v>
      </c>
      <c r="E403" s="158" t="s">
        <v>103</v>
      </c>
      <c r="F403" s="158" t="s">
        <v>318</v>
      </c>
      <c r="G403" s="159">
        <v>2</v>
      </c>
      <c r="H403" s="159">
        <v>15</v>
      </c>
      <c r="I403" s="159">
        <v>20</v>
      </c>
      <c r="J403" s="159">
        <v>35</v>
      </c>
      <c r="K403" s="159">
        <v>28</v>
      </c>
      <c r="L403" s="159">
        <v>34</v>
      </c>
      <c r="M403" s="159">
        <v>45</v>
      </c>
      <c r="N403" s="159">
        <v>58</v>
      </c>
      <c r="O403" s="159">
        <v>62</v>
      </c>
      <c r="P403" s="160"/>
      <c r="Q403" s="160"/>
    </row>
    <row r="404" spans="1:17">
      <c r="A404" s="158" t="s">
        <v>320</v>
      </c>
      <c r="B404" s="158" t="s">
        <v>91</v>
      </c>
      <c r="C404" s="158" t="s">
        <v>305</v>
      </c>
      <c r="D404" s="158" t="s">
        <v>286</v>
      </c>
      <c r="E404" s="158" t="s">
        <v>103</v>
      </c>
      <c r="F404" s="158" t="s">
        <v>318</v>
      </c>
      <c r="G404" s="159">
        <v>2</v>
      </c>
      <c r="H404" s="159">
        <v>0</v>
      </c>
      <c r="I404" s="159">
        <v>0</v>
      </c>
      <c r="J404" s="159">
        <v>0</v>
      </c>
      <c r="K404" s="159">
        <v>0</v>
      </c>
      <c r="L404" s="159">
        <v>0</v>
      </c>
      <c r="M404" s="159">
        <v>0</v>
      </c>
      <c r="N404" s="159">
        <v>0</v>
      </c>
      <c r="O404" s="159">
        <v>0</v>
      </c>
      <c r="P404" s="160"/>
      <c r="Q404" s="160"/>
    </row>
    <row r="405" spans="1:17">
      <c r="A405" s="158" t="s">
        <v>320</v>
      </c>
      <c r="B405" s="158" t="s">
        <v>91</v>
      </c>
      <c r="C405" s="158" t="s">
        <v>305</v>
      </c>
      <c r="D405" s="158" t="s">
        <v>213</v>
      </c>
      <c r="E405" s="158" t="s">
        <v>103</v>
      </c>
      <c r="F405" s="158" t="s">
        <v>318</v>
      </c>
      <c r="G405" s="159">
        <v>2</v>
      </c>
      <c r="H405" s="159">
        <v>18</v>
      </c>
      <c r="I405" s="159">
        <v>25</v>
      </c>
      <c r="J405" s="159">
        <v>42</v>
      </c>
      <c r="K405" s="159">
        <v>35</v>
      </c>
      <c r="L405" s="159">
        <v>42</v>
      </c>
      <c r="M405" s="159">
        <v>55</v>
      </c>
      <c r="N405" s="159">
        <v>76</v>
      </c>
      <c r="O405" s="159">
        <v>84</v>
      </c>
      <c r="P405" s="160"/>
      <c r="Q405" s="160"/>
    </row>
    <row r="406" spans="1:17">
      <c r="A406" s="158" t="s">
        <v>320</v>
      </c>
      <c r="B406" s="158" t="s">
        <v>91</v>
      </c>
      <c r="C406" s="158" t="s">
        <v>307</v>
      </c>
      <c r="D406" s="158" t="s">
        <v>283</v>
      </c>
      <c r="E406" s="158" t="s">
        <v>103</v>
      </c>
      <c r="F406" s="158" t="s">
        <v>318</v>
      </c>
      <c r="G406" s="159">
        <v>2</v>
      </c>
      <c r="H406" s="159">
        <v>0</v>
      </c>
      <c r="I406" s="159">
        <v>0</v>
      </c>
      <c r="J406" s="159">
        <v>0</v>
      </c>
      <c r="K406" s="159">
        <v>0</v>
      </c>
      <c r="L406" s="159">
        <v>0</v>
      </c>
      <c r="M406" s="159">
        <v>0</v>
      </c>
      <c r="N406" s="159">
        <v>0</v>
      </c>
      <c r="O406" s="159">
        <v>0</v>
      </c>
      <c r="P406" s="160"/>
      <c r="Q406" s="160"/>
    </row>
    <row r="407" spans="1:17">
      <c r="A407" s="158" t="s">
        <v>320</v>
      </c>
      <c r="B407" s="158" t="s">
        <v>91</v>
      </c>
      <c r="C407" s="158" t="s">
        <v>307</v>
      </c>
      <c r="D407" s="158" t="s">
        <v>285</v>
      </c>
      <c r="E407" s="158" t="s">
        <v>103</v>
      </c>
      <c r="F407" s="158" t="s">
        <v>318</v>
      </c>
      <c r="G407" s="159">
        <v>2</v>
      </c>
      <c r="H407" s="159">
        <v>0</v>
      </c>
      <c r="I407" s="159">
        <v>0</v>
      </c>
      <c r="J407" s="159">
        <v>0</v>
      </c>
      <c r="K407" s="159">
        <v>0</v>
      </c>
      <c r="L407" s="159">
        <v>1</v>
      </c>
      <c r="M407" s="159">
        <v>1</v>
      </c>
      <c r="N407" s="159">
        <v>1</v>
      </c>
      <c r="O407" s="159">
        <v>2</v>
      </c>
      <c r="P407" s="160"/>
      <c r="Q407" s="160"/>
    </row>
    <row r="408" spans="1:17">
      <c r="A408" s="158" t="s">
        <v>320</v>
      </c>
      <c r="B408" s="158" t="s">
        <v>91</v>
      </c>
      <c r="C408" s="158" t="s">
        <v>307</v>
      </c>
      <c r="D408" s="158" t="s">
        <v>286</v>
      </c>
      <c r="E408" s="158" t="s">
        <v>103</v>
      </c>
      <c r="F408" s="158" t="s">
        <v>318</v>
      </c>
      <c r="G408" s="159">
        <v>2</v>
      </c>
      <c r="H408" s="159">
        <v>0</v>
      </c>
      <c r="I408" s="159">
        <v>0</v>
      </c>
      <c r="J408" s="159">
        <v>0</v>
      </c>
      <c r="K408" s="159">
        <v>0</v>
      </c>
      <c r="L408" s="159">
        <v>0</v>
      </c>
      <c r="M408" s="159">
        <v>0</v>
      </c>
      <c r="N408" s="159">
        <v>0</v>
      </c>
      <c r="O408" s="159">
        <v>0</v>
      </c>
      <c r="P408" s="160"/>
      <c r="Q408" s="160"/>
    </row>
    <row r="409" spans="1:17">
      <c r="A409" s="158" t="s">
        <v>320</v>
      </c>
      <c r="B409" s="158" t="s">
        <v>91</v>
      </c>
      <c r="C409" s="158" t="s">
        <v>307</v>
      </c>
      <c r="D409" s="158" t="s">
        <v>213</v>
      </c>
      <c r="E409" s="158" t="s">
        <v>103</v>
      </c>
      <c r="F409" s="158" t="s">
        <v>318</v>
      </c>
      <c r="G409" s="159">
        <v>2</v>
      </c>
      <c r="H409" s="159">
        <v>0</v>
      </c>
      <c r="I409" s="159">
        <v>0</v>
      </c>
      <c r="J409" s="159">
        <v>0</v>
      </c>
      <c r="K409" s="159">
        <v>0</v>
      </c>
      <c r="L409" s="159">
        <v>1</v>
      </c>
      <c r="M409" s="159">
        <v>1</v>
      </c>
      <c r="N409" s="159">
        <v>2</v>
      </c>
      <c r="O409" s="159">
        <v>2</v>
      </c>
      <c r="P409" s="160"/>
      <c r="Q409" s="160"/>
    </row>
    <row r="410" spans="1:17">
      <c r="A410" s="158" t="s">
        <v>320</v>
      </c>
      <c r="B410" s="158" t="s">
        <v>91</v>
      </c>
      <c r="C410" s="158" t="s">
        <v>309</v>
      </c>
      <c r="D410" s="158" t="s">
        <v>283</v>
      </c>
      <c r="E410" s="158" t="s">
        <v>103</v>
      </c>
      <c r="F410" s="158" t="s">
        <v>318</v>
      </c>
      <c r="G410" s="159">
        <v>2</v>
      </c>
      <c r="H410" s="159">
        <v>0</v>
      </c>
      <c r="I410" s="159">
        <v>0</v>
      </c>
      <c r="J410" s="159">
        <v>0</v>
      </c>
      <c r="K410" s="159">
        <v>0</v>
      </c>
      <c r="L410" s="159">
        <v>0</v>
      </c>
      <c r="M410" s="159">
        <v>0</v>
      </c>
      <c r="N410" s="159">
        <v>0</v>
      </c>
      <c r="O410" s="159">
        <v>0</v>
      </c>
      <c r="P410" s="160"/>
      <c r="Q410" s="160"/>
    </row>
    <row r="411" spans="1:17">
      <c r="A411" s="158" t="s">
        <v>320</v>
      </c>
      <c r="B411" s="158" t="s">
        <v>91</v>
      </c>
      <c r="C411" s="158" t="s">
        <v>309</v>
      </c>
      <c r="D411" s="158" t="s">
        <v>285</v>
      </c>
      <c r="E411" s="158" t="s">
        <v>103</v>
      </c>
      <c r="F411" s="158" t="s">
        <v>318</v>
      </c>
      <c r="G411" s="159">
        <v>2</v>
      </c>
      <c r="H411" s="159">
        <v>0</v>
      </c>
      <c r="I411" s="159">
        <v>0</v>
      </c>
      <c r="J411" s="159">
        <v>0</v>
      </c>
      <c r="K411" s="159">
        <v>0</v>
      </c>
      <c r="L411" s="159">
        <v>0</v>
      </c>
      <c r="M411" s="159">
        <v>0</v>
      </c>
      <c r="N411" s="159">
        <v>0</v>
      </c>
      <c r="O411" s="159">
        <v>0</v>
      </c>
      <c r="P411" s="160"/>
      <c r="Q411" s="160"/>
    </row>
    <row r="412" spans="1:17">
      <c r="A412" s="158" t="s">
        <v>320</v>
      </c>
      <c r="B412" s="158" t="s">
        <v>91</v>
      </c>
      <c r="C412" s="158" t="s">
        <v>309</v>
      </c>
      <c r="D412" s="158" t="s">
        <v>286</v>
      </c>
      <c r="E412" s="158" t="s">
        <v>103</v>
      </c>
      <c r="F412" s="158" t="s">
        <v>318</v>
      </c>
      <c r="G412" s="159">
        <v>2</v>
      </c>
      <c r="H412" s="159">
        <v>0</v>
      </c>
      <c r="I412" s="159">
        <v>0</v>
      </c>
      <c r="J412" s="159">
        <v>0</v>
      </c>
      <c r="K412" s="159">
        <v>0</v>
      </c>
      <c r="L412" s="159">
        <v>0</v>
      </c>
      <c r="M412" s="159">
        <v>0</v>
      </c>
      <c r="N412" s="159">
        <v>0</v>
      </c>
      <c r="O412" s="159">
        <v>0</v>
      </c>
      <c r="P412" s="160"/>
      <c r="Q412" s="160"/>
    </row>
    <row r="413" spans="1:17">
      <c r="A413" s="158" t="s">
        <v>320</v>
      </c>
      <c r="B413" s="158" t="s">
        <v>91</v>
      </c>
      <c r="C413" s="158" t="s">
        <v>309</v>
      </c>
      <c r="D413" s="158" t="s">
        <v>213</v>
      </c>
      <c r="E413" s="158" t="s">
        <v>103</v>
      </c>
      <c r="F413" s="158" t="s">
        <v>318</v>
      </c>
      <c r="G413" s="159">
        <v>2</v>
      </c>
      <c r="H413" s="159">
        <v>0</v>
      </c>
      <c r="I413" s="159">
        <v>0</v>
      </c>
      <c r="J413" s="159">
        <v>0</v>
      </c>
      <c r="K413" s="159">
        <v>0</v>
      </c>
      <c r="L413" s="159">
        <v>0</v>
      </c>
      <c r="M413" s="159">
        <v>0</v>
      </c>
      <c r="N413" s="159">
        <v>0</v>
      </c>
      <c r="O413" s="159">
        <v>0</v>
      </c>
      <c r="P413" s="160"/>
      <c r="Q413" s="160"/>
    </row>
    <row r="414" spans="1:17">
      <c r="A414" s="158" t="s">
        <v>320</v>
      </c>
      <c r="B414" s="158" t="s">
        <v>91</v>
      </c>
      <c r="C414" s="158" t="s">
        <v>213</v>
      </c>
      <c r="D414" s="158" t="s">
        <v>283</v>
      </c>
      <c r="E414" s="158" t="s">
        <v>103</v>
      </c>
      <c r="F414" s="158" t="s">
        <v>318</v>
      </c>
      <c r="G414" s="159">
        <v>2</v>
      </c>
      <c r="H414" s="159">
        <v>6271</v>
      </c>
      <c r="I414" s="159">
        <v>7117</v>
      </c>
      <c r="J414" s="159">
        <v>7949</v>
      </c>
      <c r="K414" s="159">
        <v>8183</v>
      </c>
      <c r="L414" s="159">
        <v>8675</v>
      </c>
      <c r="M414" s="159">
        <v>8708</v>
      </c>
      <c r="N414" s="159">
        <v>9136</v>
      </c>
      <c r="O414" s="159">
        <v>8677</v>
      </c>
      <c r="P414" s="160"/>
      <c r="Q414" s="160"/>
    </row>
    <row r="415" spans="1:17">
      <c r="A415" s="158" t="s">
        <v>320</v>
      </c>
      <c r="B415" s="158" t="s">
        <v>91</v>
      </c>
      <c r="C415" s="158" t="s">
        <v>213</v>
      </c>
      <c r="D415" s="158" t="s">
        <v>285</v>
      </c>
      <c r="E415" s="158" t="s">
        <v>103</v>
      </c>
      <c r="F415" s="158" t="s">
        <v>318</v>
      </c>
      <c r="G415" s="159">
        <v>2</v>
      </c>
      <c r="H415" s="159">
        <v>10319</v>
      </c>
      <c r="I415" s="159">
        <v>11206</v>
      </c>
      <c r="J415" s="159">
        <v>12352</v>
      </c>
      <c r="K415" s="159">
        <v>10663</v>
      </c>
      <c r="L415" s="159">
        <v>11242</v>
      </c>
      <c r="M415" s="159">
        <v>10805</v>
      </c>
      <c r="N415" s="159">
        <v>11264</v>
      </c>
      <c r="O415" s="159">
        <v>10289</v>
      </c>
      <c r="P415" s="160"/>
      <c r="Q415" s="160"/>
    </row>
    <row r="416" spans="1:17">
      <c r="A416" s="158" t="s">
        <v>320</v>
      </c>
      <c r="B416" s="158" t="s">
        <v>91</v>
      </c>
      <c r="C416" s="158" t="s">
        <v>213</v>
      </c>
      <c r="D416" s="158" t="s">
        <v>286</v>
      </c>
      <c r="E416" s="158" t="s">
        <v>103</v>
      </c>
      <c r="F416" s="158" t="s">
        <v>318</v>
      </c>
      <c r="G416" s="159">
        <v>2</v>
      </c>
      <c r="H416" s="159">
        <v>0</v>
      </c>
      <c r="I416" s="159">
        <v>1</v>
      </c>
      <c r="J416" s="159">
        <v>0</v>
      </c>
      <c r="K416" s="159">
        <v>0</v>
      </c>
      <c r="L416" s="159">
        <v>0</v>
      </c>
      <c r="M416" s="159">
        <v>7</v>
      </c>
      <c r="N416" s="159">
        <v>10</v>
      </c>
      <c r="O416" s="159">
        <v>9</v>
      </c>
      <c r="P416" s="160"/>
      <c r="Q416" s="160"/>
    </row>
    <row r="417" spans="1:18">
      <c r="A417" s="158" t="s">
        <v>320</v>
      </c>
      <c r="B417" s="158" t="s">
        <v>91</v>
      </c>
      <c r="C417" s="158" t="s">
        <v>213</v>
      </c>
      <c r="D417" s="158" t="s">
        <v>213</v>
      </c>
      <c r="E417" s="158" t="s">
        <v>103</v>
      </c>
      <c r="F417" s="158" t="s">
        <v>318</v>
      </c>
      <c r="G417" s="159">
        <v>2</v>
      </c>
      <c r="H417" s="159">
        <v>16590</v>
      </c>
      <c r="I417" s="159">
        <v>18323</v>
      </c>
      <c r="J417" s="159">
        <v>20301</v>
      </c>
      <c r="K417" s="159">
        <v>18846</v>
      </c>
      <c r="L417" s="159">
        <v>19918</v>
      </c>
      <c r="M417" s="159">
        <v>19520</v>
      </c>
      <c r="N417" s="159">
        <v>20411</v>
      </c>
      <c r="O417" s="159">
        <v>18975</v>
      </c>
      <c r="P417" s="160"/>
      <c r="Q417" s="160"/>
    </row>
    <row r="418" spans="1:18" ht="14.25">
      <c r="A418" s="158" t="s">
        <v>320</v>
      </c>
      <c r="B418" s="158" t="s">
        <v>92</v>
      </c>
      <c r="C418" s="158" t="s">
        <v>284</v>
      </c>
      <c r="D418" s="158" t="s">
        <v>283</v>
      </c>
      <c r="E418" s="158" t="s">
        <v>103</v>
      </c>
      <c r="F418" s="158" t="s">
        <v>318</v>
      </c>
      <c r="G418" s="159">
        <v>2</v>
      </c>
      <c r="H418" s="159">
        <v>3100</v>
      </c>
      <c r="I418" s="159">
        <v>3164</v>
      </c>
      <c r="J418" s="159">
        <v>3430</v>
      </c>
      <c r="K418" s="159">
        <v>3653</v>
      </c>
      <c r="L418" s="159">
        <v>3870</v>
      </c>
      <c r="M418" s="159">
        <v>6920</v>
      </c>
      <c r="N418" s="159">
        <v>4013</v>
      </c>
      <c r="O418" s="159">
        <v>4422</v>
      </c>
      <c r="P418" s="160"/>
      <c r="Q418" s="160"/>
      <c r="R418" s="189"/>
    </row>
    <row r="419" spans="1:18" ht="14.25">
      <c r="A419" s="158" t="s">
        <v>320</v>
      </c>
      <c r="B419" s="158" t="s">
        <v>92</v>
      </c>
      <c r="C419" s="158" t="s">
        <v>284</v>
      </c>
      <c r="D419" s="158" t="s">
        <v>285</v>
      </c>
      <c r="E419" s="158" t="s">
        <v>103</v>
      </c>
      <c r="F419" s="158" t="s">
        <v>318</v>
      </c>
      <c r="G419" s="159">
        <v>2</v>
      </c>
      <c r="H419" s="159">
        <v>3853</v>
      </c>
      <c r="I419" s="159">
        <v>3828</v>
      </c>
      <c r="J419" s="159">
        <v>4130</v>
      </c>
      <c r="K419" s="159">
        <v>4427</v>
      </c>
      <c r="L419" s="159">
        <v>4676</v>
      </c>
      <c r="M419" s="159">
        <v>4873</v>
      </c>
      <c r="N419" s="159">
        <v>4603</v>
      </c>
      <c r="O419" s="159">
        <v>4997</v>
      </c>
      <c r="P419" s="160"/>
      <c r="Q419" s="160"/>
      <c r="R419" s="189"/>
    </row>
    <row r="420" spans="1:18" ht="14.25">
      <c r="A420" s="158" t="s">
        <v>320</v>
      </c>
      <c r="B420" s="158" t="s">
        <v>92</v>
      </c>
      <c r="C420" s="158" t="s">
        <v>284</v>
      </c>
      <c r="D420" s="158" t="s">
        <v>286</v>
      </c>
      <c r="E420" s="158" t="s">
        <v>103</v>
      </c>
      <c r="F420" s="158" t="s">
        <v>318</v>
      </c>
      <c r="G420" s="159">
        <v>2</v>
      </c>
      <c r="H420" s="159">
        <v>155</v>
      </c>
      <c r="I420" s="159">
        <v>63</v>
      </c>
      <c r="J420" s="159">
        <v>57</v>
      </c>
      <c r="K420" s="159">
        <v>45</v>
      </c>
      <c r="L420" s="159">
        <v>42</v>
      </c>
      <c r="M420" s="159">
        <v>33</v>
      </c>
      <c r="N420" s="159">
        <v>23</v>
      </c>
      <c r="O420" s="159">
        <v>18</v>
      </c>
      <c r="P420" s="160"/>
      <c r="Q420" s="160"/>
      <c r="R420" s="189"/>
    </row>
    <row r="421" spans="1:18" ht="14.25">
      <c r="A421" s="158" t="s">
        <v>320</v>
      </c>
      <c r="B421" s="158" t="s">
        <v>92</v>
      </c>
      <c r="C421" s="158" t="s">
        <v>284</v>
      </c>
      <c r="D421" s="158" t="s">
        <v>213</v>
      </c>
      <c r="E421" s="158" t="s">
        <v>103</v>
      </c>
      <c r="F421" s="158" t="s">
        <v>318</v>
      </c>
      <c r="G421" s="159">
        <v>2</v>
      </c>
      <c r="H421" s="159">
        <v>7108</v>
      </c>
      <c r="I421" s="159">
        <v>7055</v>
      </c>
      <c r="J421" s="159">
        <v>7616</v>
      </c>
      <c r="K421" s="159">
        <v>8125</v>
      </c>
      <c r="L421" s="159">
        <v>8588</v>
      </c>
      <c r="M421" s="159">
        <v>11826</v>
      </c>
      <c r="N421" s="159">
        <v>8639</v>
      </c>
      <c r="O421" s="159">
        <v>9438</v>
      </c>
      <c r="P421" s="160"/>
      <c r="Q421" s="160"/>
      <c r="R421" s="189"/>
    </row>
    <row r="422" spans="1:18" ht="14.25">
      <c r="A422" s="158" t="s">
        <v>320</v>
      </c>
      <c r="B422" s="158" t="s">
        <v>92</v>
      </c>
      <c r="C422" s="158" t="s">
        <v>289</v>
      </c>
      <c r="D422" s="158" t="s">
        <v>283</v>
      </c>
      <c r="E422" s="158" t="s">
        <v>103</v>
      </c>
      <c r="F422" s="158" t="s">
        <v>318</v>
      </c>
      <c r="G422" s="159">
        <v>2</v>
      </c>
      <c r="H422" s="159">
        <v>18302</v>
      </c>
      <c r="I422" s="159">
        <v>19247</v>
      </c>
      <c r="J422" s="159">
        <v>21765</v>
      </c>
      <c r="K422" s="159">
        <v>24047</v>
      </c>
      <c r="L422" s="159">
        <v>25862</v>
      </c>
      <c r="M422" s="159">
        <v>20359</v>
      </c>
      <c r="N422" s="159">
        <v>27194</v>
      </c>
      <c r="O422" s="159">
        <v>30706</v>
      </c>
      <c r="P422" s="160"/>
      <c r="Q422" s="160"/>
      <c r="R422" s="189"/>
    </row>
    <row r="423" spans="1:18" ht="14.25">
      <c r="A423" s="158" t="s">
        <v>320</v>
      </c>
      <c r="B423" s="158" t="s">
        <v>92</v>
      </c>
      <c r="C423" s="158" t="s">
        <v>289</v>
      </c>
      <c r="D423" s="158" t="s">
        <v>285</v>
      </c>
      <c r="E423" s="158" t="s">
        <v>103</v>
      </c>
      <c r="F423" s="158" t="s">
        <v>318</v>
      </c>
      <c r="G423" s="159">
        <v>2</v>
      </c>
      <c r="H423" s="159">
        <v>25147</v>
      </c>
      <c r="I423" s="159">
        <v>26281</v>
      </c>
      <c r="J423" s="159">
        <v>28816</v>
      </c>
      <c r="K423" s="159">
        <v>31531</v>
      </c>
      <c r="L423" s="159">
        <v>33559</v>
      </c>
      <c r="M423" s="159">
        <v>29263</v>
      </c>
      <c r="N423" s="159">
        <v>32991</v>
      </c>
      <c r="O423" s="159">
        <v>33764</v>
      </c>
      <c r="P423" s="160"/>
      <c r="Q423" s="160"/>
      <c r="R423" s="189"/>
    </row>
    <row r="424" spans="1:18" ht="14.25">
      <c r="A424" s="158" t="s">
        <v>320</v>
      </c>
      <c r="B424" s="158" t="s">
        <v>92</v>
      </c>
      <c r="C424" s="158" t="s">
        <v>289</v>
      </c>
      <c r="D424" s="158" t="s">
        <v>286</v>
      </c>
      <c r="E424" s="158" t="s">
        <v>103</v>
      </c>
      <c r="F424" s="158" t="s">
        <v>318</v>
      </c>
      <c r="G424" s="159">
        <v>2</v>
      </c>
      <c r="H424" s="159">
        <v>569</v>
      </c>
      <c r="I424" s="159">
        <v>274</v>
      </c>
      <c r="J424" s="159">
        <v>245</v>
      </c>
      <c r="K424" s="159">
        <v>197</v>
      </c>
      <c r="L424" s="159">
        <v>200</v>
      </c>
      <c r="M424" s="159">
        <v>152</v>
      </c>
      <c r="N424" s="159">
        <v>168</v>
      </c>
      <c r="O424" s="159">
        <v>180</v>
      </c>
      <c r="P424" s="160"/>
      <c r="Q424" s="160"/>
      <c r="R424" s="189"/>
    </row>
    <row r="425" spans="1:18" ht="14.25">
      <c r="A425" s="158" t="s">
        <v>320</v>
      </c>
      <c r="B425" s="158" t="s">
        <v>92</v>
      </c>
      <c r="C425" s="158" t="s">
        <v>289</v>
      </c>
      <c r="D425" s="158" t="s">
        <v>213</v>
      </c>
      <c r="E425" s="158" t="s">
        <v>103</v>
      </c>
      <c r="F425" s="158" t="s">
        <v>318</v>
      </c>
      <c r="G425" s="159">
        <v>2</v>
      </c>
      <c r="H425" s="159">
        <v>44018</v>
      </c>
      <c r="I425" s="159">
        <v>45802</v>
      </c>
      <c r="J425" s="159">
        <v>50826</v>
      </c>
      <c r="K425" s="159">
        <v>55776</v>
      </c>
      <c r="L425" s="159">
        <v>59621</v>
      </c>
      <c r="M425" s="159">
        <v>49774</v>
      </c>
      <c r="N425" s="159">
        <v>60354</v>
      </c>
      <c r="O425" s="159">
        <v>64650</v>
      </c>
      <c r="P425" s="160"/>
      <c r="Q425" s="160"/>
      <c r="R425" s="189"/>
    </row>
    <row r="426" spans="1:18" ht="14.25">
      <c r="A426" s="158" t="s">
        <v>320</v>
      </c>
      <c r="B426" s="158" t="s">
        <v>92</v>
      </c>
      <c r="C426" s="158" t="s">
        <v>291</v>
      </c>
      <c r="D426" s="158" t="s">
        <v>283</v>
      </c>
      <c r="E426" s="158" t="s">
        <v>103</v>
      </c>
      <c r="F426" s="158" t="s">
        <v>318</v>
      </c>
      <c r="G426" s="159">
        <v>2</v>
      </c>
      <c r="H426" s="159">
        <v>26218</v>
      </c>
      <c r="I426" s="159">
        <v>27656</v>
      </c>
      <c r="J426" s="159">
        <v>31710</v>
      </c>
      <c r="K426" s="159">
        <v>35829</v>
      </c>
      <c r="L426" s="159">
        <v>39801</v>
      </c>
      <c r="M426" s="159">
        <v>39219</v>
      </c>
      <c r="N426" s="159">
        <v>47533</v>
      </c>
      <c r="O426" s="159">
        <v>57165</v>
      </c>
      <c r="P426" s="160"/>
      <c r="Q426" s="160"/>
      <c r="R426" s="189"/>
    </row>
    <row r="427" spans="1:18" ht="14.25">
      <c r="A427" s="158" t="s">
        <v>320</v>
      </c>
      <c r="B427" s="158" t="s">
        <v>92</v>
      </c>
      <c r="C427" s="158" t="s">
        <v>291</v>
      </c>
      <c r="D427" s="158" t="s">
        <v>285</v>
      </c>
      <c r="E427" s="158" t="s">
        <v>103</v>
      </c>
      <c r="F427" s="158" t="s">
        <v>318</v>
      </c>
      <c r="G427" s="159">
        <v>2</v>
      </c>
      <c r="H427" s="159">
        <v>40307</v>
      </c>
      <c r="I427" s="159">
        <v>42497</v>
      </c>
      <c r="J427" s="159">
        <v>48120</v>
      </c>
      <c r="K427" s="159">
        <v>54412</v>
      </c>
      <c r="L427" s="159">
        <v>60160</v>
      </c>
      <c r="M427" s="159">
        <v>57875</v>
      </c>
      <c r="N427" s="159">
        <v>68620</v>
      </c>
      <c r="O427" s="159">
        <v>72392</v>
      </c>
      <c r="P427" s="160"/>
      <c r="Q427" s="160"/>
      <c r="R427" s="189"/>
    </row>
    <row r="428" spans="1:18" ht="14.25">
      <c r="A428" s="158" t="s">
        <v>320</v>
      </c>
      <c r="B428" s="158" t="s">
        <v>92</v>
      </c>
      <c r="C428" s="158" t="s">
        <v>291</v>
      </c>
      <c r="D428" s="158" t="s">
        <v>286</v>
      </c>
      <c r="E428" s="158" t="s">
        <v>103</v>
      </c>
      <c r="F428" s="158" t="s">
        <v>318</v>
      </c>
      <c r="G428" s="159">
        <v>2</v>
      </c>
      <c r="H428" s="159">
        <v>390</v>
      </c>
      <c r="I428" s="159">
        <v>185</v>
      </c>
      <c r="J428" s="159">
        <v>173</v>
      </c>
      <c r="K428" s="159">
        <v>145</v>
      </c>
      <c r="L428" s="159">
        <v>170</v>
      </c>
      <c r="M428" s="159">
        <v>159</v>
      </c>
      <c r="N428" s="159">
        <v>190</v>
      </c>
      <c r="O428" s="159">
        <v>210</v>
      </c>
      <c r="P428" s="160"/>
      <c r="Q428" s="160"/>
      <c r="R428" s="189"/>
    </row>
    <row r="429" spans="1:18" ht="14.25">
      <c r="A429" s="158" t="s">
        <v>320</v>
      </c>
      <c r="B429" s="158" t="s">
        <v>92</v>
      </c>
      <c r="C429" s="158" t="s">
        <v>291</v>
      </c>
      <c r="D429" s="158" t="s">
        <v>213</v>
      </c>
      <c r="E429" s="158" t="s">
        <v>103</v>
      </c>
      <c r="F429" s="158" t="s">
        <v>318</v>
      </c>
      <c r="G429" s="159">
        <v>2</v>
      </c>
      <c r="H429" s="159">
        <v>66915</v>
      </c>
      <c r="I429" s="159">
        <v>70339</v>
      </c>
      <c r="J429" s="159">
        <v>80002</v>
      </c>
      <c r="K429" s="159">
        <v>90387</v>
      </c>
      <c r="L429" s="159">
        <v>100131</v>
      </c>
      <c r="M429" s="159">
        <v>97253</v>
      </c>
      <c r="N429" s="159">
        <v>116343</v>
      </c>
      <c r="O429" s="159">
        <v>129767</v>
      </c>
      <c r="P429" s="160"/>
      <c r="Q429" s="160"/>
      <c r="R429" s="189"/>
    </row>
    <row r="430" spans="1:18" ht="14.25">
      <c r="A430" s="158" t="s">
        <v>320</v>
      </c>
      <c r="B430" s="158" t="s">
        <v>92</v>
      </c>
      <c r="C430" s="158" t="s">
        <v>293</v>
      </c>
      <c r="D430" s="158" t="s">
        <v>283</v>
      </c>
      <c r="E430" s="158" t="s">
        <v>103</v>
      </c>
      <c r="F430" s="158" t="s">
        <v>318</v>
      </c>
      <c r="G430" s="159">
        <v>2</v>
      </c>
      <c r="H430" s="159">
        <v>14827</v>
      </c>
      <c r="I430" s="159">
        <v>16352</v>
      </c>
      <c r="J430" s="159">
        <v>19574</v>
      </c>
      <c r="K430" s="159">
        <v>22485</v>
      </c>
      <c r="L430" s="159">
        <v>25094</v>
      </c>
      <c r="M430" s="159">
        <v>24876</v>
      </c>
      <c r="N430" s="159">
        <v>29358</v>
      </c>
      <c r="O430" s="159">
        <v>33484</v>
      </c>
      <c r="P430" s="160"/>
      <c r="Q430" s="160"/>
      <c r="R430" s="189"/>
    </row>
    <row r="431" spans="1:18" ht="14.25">
      <c r="A431" s="158" t="s">
        <v>320</v>
      </c>
      <c r="B431" s="158" t="s">
        <v>92</v>
      </c>
      <c r="C431" s="158" t="s">
        <v>293</v>
      </c>
      <c r="D431" s="158" t="s">
        <v>285</v>
      </c>
      <c r="E431" s="158" t="s">
        <v>103</v>
      </c>
      <c r="F431" s="158" t="s">
        <v>318</v>
      </c>
      <c r="G431" s="159">
        <v>2</v>
      </c>
      <c r="H431" s="159">
        <v>22588</v>
      </c>
      <c r="I431" s="159">
        <v>24832</v>
      </c>
      <c r="J431" s="159">
        <v>29375</v>
      </c>
      <c r="K431" s="159">
        <v>34064</v>
      </c>
      <c r="L431" s="159">
        <v>37971</v>
      </c>
      <c r="M431" s="159">
        <v>37077</v>
      </c>
      <c r="N431" s="159">
        <v>43620</v>
      </c>
      <c r="O431" s="159">
        <v>44909</v>
      </c>
      <c r="P431" s="160"/>
      <c r="Q431" s="160"/>
      <c r="R431" s="189"/>
    </row>
    <row r="432" spans="1:18" ht="14.25">
      <c r="A432" s="158" t="s">
        <v>320</v>
      </c>
      <c r="B432" s="158" t="s">
        <v>92</v>
      </c>
      <c r="C432" s="158" t="s">
        <v>293</v>
      </c>
      <c r="D432" s="158" t="s">
        <v>286</v>
      </c>
      <c r="E432" s="158" t="s">
        <v>103</v>
      </c>
      <c r="F432" s="158" t="s">
        <v>318</v>
      </c>
      <c r="G432" s="159">
        <v>2</v>
      </c>
      <c r="H432" s="159">
        <v>141</v>
      </c>
      <c r="I432" s="159">
        <v>59</v>
      </c>
      <c r="J432" s="159">
        <v>52</v>
      </c>
      <c r="K432" s="159">
        <v>62</v>
      </c>
      <c r="L432" s="159">
        <v>79</v>
      </c>
      <c r="M432" s="159">
        <v>45</v>
      </c>
      <c r="N432" s="159">
        <v>54</v>
      </c>
      <c r="O432" s="159">
        <v>61</v>
      </c>
      <c r="P432" s="160"/>
      <c r="Q432" s="160"/>
      <c r="R432" s="189"/>
    </row>
    <row r="433" spans="1:18" ht="14.25">
      <c r="A433" s="158" t="s">
        <v>320</v>
      </c>
      <c r="B433" s="158" t="s">
        <v>92</v>
      </c>
      <c r="C433" s="158" t="s">
        <v>293</v>
      </c>
      <c r="D433" s="158" t="s">
        <v>213</v>
      </c>
      <c r="E433" s="158" t="s">
        <v>103</v>
      </c>
      <c r="F433" s="158" t="s">
        <v>318</v>
      </c>
      <c r="G433" s="159">
        <v>2</v>
      </c>
      <c r="H433" s="159">
        <v>37556</v>
      </c>
      <c r="I433" s="159">
        <v>41243</v>
      </c>
      <c r="J433" s="159">
        <v>49001</v>
      </c>
      <c r="K433" s="159">
        <v>56611</v>
      </c>
      <c r="L433" s="159">
        <v>63144</v>
      </c>
      <c r="M433" s="159">
        <v>61998</v>
      </c>
      <c r="N433" s="159">
        <v>73032</v>
      </c>
      <c r="O433" s="159">
        <v>78454</v>
      </c>
      <c r="P433" s="160"/>
      <c r="Q433" s="160"/>
      <c r="R433" s="189"/>
    </row>
    <row r="434" spans="1:18" ht="14.25">
      <c r="A434" s="158" t="s">
        <v>320</v>
      </c>
      <c r="B434" s="158" t="s">
        <v>92</v>
      </c>
      <c r="C434" s="158" t="s">
        <v>295</v>
      </c>
      <c r="D434" s="158" t="s">
        <v>283</v>
      </c>
      <c r="E434" s="158" t="s">
        <v>103</v>
      </c>
      <c r="F434" s="158" t="s">
        <v>318</v>
      </c>
      <c r="G434" s="159">
        <v>2</v>
      </c>
      <c r="H434" s="159">
        <v>16959</v>
      </c>
      <c r="I434" s="159">
        <v>17828</v>
      </c>
      <c r="J434" s="159">
        <v>20556</v>
      </c>
      <c r="K434" s="159">
        <v>22462</v>
      </c>
      <c r="L434" s="159">
        <v>25103</v>
      </c>
      <c r="M434" s="159">
        <v>25432</v>
      </c>
      <c r="N434" s="159">
        <v>32103</v>
      </c>
      <c r="O434" s="159">
        <v>38563</v>
      </c>
      <c r="P434" s="160"/>
      <c r="Q434" s="160"/>
      <c r="R434" s="189"/>
    </row>
    <row r="435" spans="1:18" ht="14.25">
      <c r="A435" s="158" t="s">
        <v>320</v>
      </c>
      <c r="B435" s="158" t="s">
        <v>92</v>
      </c>
      <c r="C435" s="158" t="s">
        <v>295</v>
      </c>
      <c r="D435" s="158" t="s">
        <v>285</v>
      </c>
      <c r="E435" s="158" t="s">
        <v>103</v>
      </c>
      <c r="F435" s="158" t="s">
        <v>318</v>
      </c>
      <c r="G435" s="159">
        <v>2</v>
      </c>
      <c r="H435" s="159">
        <v>24410</v>
      </c>
      <c r="I435" s="159">
        <v>25902</v>
      </c>
      <c r="J435" s="159">
        <v>29824</v>
      </c>
      <c r="K435" s="159">
        <v>33710</v>
      </c>
      <c r="L435" s="159">
        <v>37821</v>
      </c>
      <c r="M435" s="159">
        <v>37693</v>
      </c>
      <c r="N435" s="159">
        <v>47327</v>
      </c>
      <c r="O435" s="159">
        <v>51120</v>
      </c>
      <c r="P435" s="160"/>
      <c r="Q435" s="160"/>
      <c r="R435" s="189"/>
    </row>
    <row r="436" spans="1:18" ht="14.25">
      <c r="A436" s="158" t="s">
        <v>320</v>
      </c>
      <c r="B436" s="158" t="s">
        <v>92</v>
      </c>
      <c r="C436" s="158" t="s">
        <v>295</v>
      </c>
      <c r="D436" s="158" t="s">
        <v>286</v>
      </c>
      <c r="E436" s="158" t="s">
        <v>103</v>
      </c>
      <c r="F436" s="158" t="s">
        <v>318</v>
      </c>
      <c r="G436" s="159">
        <v>2</v>
      </c>
      <c r="H436" s="159">
        <v>115</v>
      </c>
      <c r="I436" s="159">
        <v>45</v>
      </c>
      <c r="J436" s="159">
        <v>35</v>
      </c>
      <c r="K436" s="159">
        <v>27</v>
      </c>
      <c r="L436" s="159">
        <v>36</v>
      </c>
      <c r="M436" s="159">
        <v>36</v>
      </c>
      <c r="N436" s="159">
        <v>44</v>
      </c>
      <c r="O436" s="159">
        <v>46</v>
      </c>
      <c r="P436" s="160"/>
      <c r="Q436" s="160"/>
      <c r="R436" s="189"/>
    </row>
    <row r="437" spans="1:18" ht="14.25">
      <c r="A437" s="158" t="s">
        <v>320</v>
      </c>
      <c r="B437" s="158" t="s">
        <v>92</v>
      </c>
      <c r="C437" s="158" t="s">
        <v>295</v>
      </c>
      <c r="D437" s="158" t="s">
        <v>213</v>
      </c>
      <c r="E437" s="158" t="s">
        <v>103</v>
      </c>
      <c r="F437" s="158" t="s">
        <v>318</v>
      </c>
      <c r="G437" s="159">
        <v>2</v>
      </c>
      <c r="H437" s="159">
        <v>41484</v>
      </c>
      <c r="I437" s="159">
        <v>43775</v>
      </c>
      <c r="J437" s="159">
        <v>50415</v>
      </c>
      <c r="K437" s="159">
        <v>56200</v>
      </c>
      <c r="L437" s="159">
        <v>62960</v>
      </c>
      <c r="M437" s="159">
        <v>63161</v>
      </c>
      <c r="N437" s="159">
        <v>79474</v>
      </c>
      <c r="O437" s="159">
        <v>89729</v>
      </c>
      <c r="P437" s="160"/>
      <c r="Q437" s="160"/>
      <c r="R437" s="189"/>
    </row>
    <row r="438" spans="1:18" ht="14.25">
      <c r="A438" s="158" t="s">
        <v>320</v>
      </c>
      <c r="B438" s="158" t="s">
        <v>92</v>
      </c>
      <c r="C438" s="158" t="s">
        <v>297</v>
      </c>
      <c r="D438" s="158" t="s">
        <v>283</v>
      </c>
      <c r="E438" s="158" t="s">
        <v>103</v>
      </c>
      <c r="F438" s="158" t="s">
        <v>318</v>
      </c>
      <c r="G438" s="159">
        <v>2</v>
      </c>
      <c r="H438" s="159">
        <v>15594</v>
      </c>
      <c r="I438" s="159">
        <v>17090</v>
      </c>
      <c r="J438" s="159">
        <v>20817</v>
      </c>
      <c r="K438" s="159">
        <v>24444</v>
      </c>
      <c r="L438" s="159">
        <v>27585</v>
      </c>
      <c r="M438" s="159">
        <v>27613</v>
      </c>
      <c r="N438" s="159">
        <v>33848</v>
      </c>
      <c r="O438" s="159">
        <v>39274</v>
      </c>
      <c r="P438" s="160"/>
      <c r="Q438" s="160"/>
      <c r="R438" s="189"/>
    </row>
    <row r="439" spans="1:18" ht="14.25">
      <c r="A439" s="158" t="s">
        <v>320</v>
      </c>
      <c r="B439" s="158" t="s">
        <v>92</v>
      </c>
      <c r="C439" s="158" t="s">
        <v>297</v>
      </c>
      <c r="D439" s="158" t="s">
        <v>285</v>
      </c>
      <c r="E439" s="158" t="s">
        <v>103</v>
      </c>
      <c r="F439" s="158" t="s">
        <v>318</v>
      </c>
      <c r="G439" s="159">
        <v>2</v>
      </c>
      <c r="H439" s="159">
        <v>20740</v>
      </c>
      <c r="I439" s="159">
        <v>22959</v>
      </c>
      <c r="J439" s="159">
        <v>28223</v>
      </c>
      <c r="K439" s="159">
        <v>34147</v>
      </c>
      <c r="L439" s="159">
        <v>39290</v>
      </c>
      <c r="M439" s="159">
        <v>39395</v>
      </c>
      <c r="N439" s="159">
        <v>49083</v>
      </c>
      <c r="O439" s="159">
        <v>51785</v>
      </c>
      <c r="P439" s="160"/>
      <c r="Q439" s="160"/>
      <c r="R439" s="189"/>
    </row>
    <row r="440" spans="1:18" ht="14.25">
      <c r="A440" s="158" t="s">
        <v>320</v>
      </c>
      <c r="B440" s="158" t="s">
        <v>92</v>
      </c>
      <c r="C440" s="158" t="s">
        <v>297</v>
      </c>
      <c r="D440" s="158" t="s">
        <v>286</v>
      </c>
      <c r="E440" s="158" t="s">
        <v>103</v>
      </c>
      <c r="F440" s="158" t="s">
        <v>318</v>
      </c>
      <c r="G440" s="159">
        <v>2</v>
      </c>
      <c r="H440" s="159">
        <v>79</v>
      </c>
      <c r="I440" s="159">
        <v>33</v>
      </c>
      <c r="J440" s="159">
        <v>29</v>
      </c>
      <c r="K440" s="159">
        <v>24</v>
      </c>
      <c r="L440" s="159">
        <v>31</v>
      </c>
      <c r="M440" s="159">
        <v>31</v>
      </c>
      <c r="N440" s="159">
        <v>35</v>
      </c>
      <c r="O440" s="159">
        <v>36</v>
      </c>
      <c r="P440" s="160"/>
      <c r="Q440" s="160"/>
      <c r="R440" s="189"/>
    </row>
    <row r="441" spans="1:18" ht="14.25">
      <c r="A441" s="158" t="s">
        <v>320</v>
      </c>
      <c r="B441" s="158" t="s">
        <v>92</v>
      </c>
      <c r="C441" s="158" t="s">
        <v>297</v>
      </c>
      <c r="D441" s="158" t="s">
        <v>213</v>
      </c>
      <c r="E441" s="158" t="s">
        <v>103</v>
      </c>
      <c r="F441" s="158" t="s">
        <v>318</v>
      </c>
      <c r="G441" s="159">
        <v>2</v>
      </c>
      <c r="H441" s="159">
        <v>36413</v>
      </c>
      <c r="I441" s="159">
        <v>40083</v>
      </c>
      <c r="J441" s="159">
        <v>49069</v>
      </c>
      <c r="K441" s="159">
        <v>58615</v>
      </c>
      <c r="L441" s="159">
        <v>66905</v>
      </c>
      <c r="M441" s="159">
        <v>67039</v>
      </c>
      <c r="N441" s="159">
        <v>82966</v>
      </c>
      <c r="O441" s="159">
        <v>91095</v>
      </c>
      <c r="P441" s="160"/>
      <c r="Q441" s="160"/>
      <c r="R441" s="189"/>
    </row>
    <row r="442" spans="1:18" ht="14.25">
      <c r="A442" s="158" t="s">
        <v>320</v>
      </c>
      <c r="B442" s="158" t="s">
        <v>92</v>
      </c>
      <c r="C442" s="158" t="s">
        <v>299</v>
      </c>
      <c r="D442" s="158" t="s">
        <v>283</v>
      </c>
      <c r="E442" s="158" t="s">
        <v>103</v>
      </c>
      <c r="F442" s="158" t="s">
        <v>318</v>
      </c>
      <c r="G442" s="159">
        <v>2</v>
      </c>
      <c r="H442" s="159">
        <v>10504</v>
      </c>
      <c r="I442" s="159">
        <v>11192</v>
      </c>
      <c r="J442" s="159">
        <v>14080</v>
      </c>
      <c r="K442" s="159">
        <v>16707</v>
      </c>
      <c r="L442" s="159">
        <v>19398</v>
      </c>
      <c r="M442" s="159">
        <v>19703</v>
      </c>
      <c r="N442" s="159">
        <v>26351</v>
      </c>
      <c r="O442" s="159">
        <v>30631</v>
      </c>
      <c r="P442" s="160"/>
      <c r="Q442" s="160"/>
      <c r="R442" s="189"/>
    </row>
    <row r="443" spans="1:18" ht="14.25">
      <c r="A443" s="158" t="s">
        <v>320</v>
      </c>
      <c r="B443" s="158" t="s">
        <v>92</v>
      </c>
      <c r="C443" s="158" t="s">
        <v>299</v>
      </c>
      <c r="D443" s="158" t="s">
        <v>285</v>
      </c>
      <c r="E443" s="158" t="s">
        <v>103</v>
      </c>
      <c r="F443" s="158" t="s">
        <v>318</v>
      </c>
      <c r="G443" s="159">
        <v>2</v>
      </c>
      <c r="H443" s="159">
        <v>12666</v>
      </c>
      <c r="I443" s="159">
        <v>13535</v>
      </c>
      <c r="J443" s="159">
        <v>16990</v>
      </c>
      <c r="K443" s="159">
        <v>21036</v>
      </c>
      <c r="L443" s="159">
        <v>25185</v>
      </c>
      <c r="M443" s="159">
        <v>26116</v>
      </c>
      <c r="N443" s="159">
        <v>36057</v>
      </c>
      <c r="O443" s="159">
        <v>39520</v>
      </c>
      <c r="P443" s="160"/>
      <c r="Q443" s="160"/>
      <c r="R443" s="189"/>
    </row>
    <row r="444" spans="1:18" ht="14.25">
      <c r="A444" s="158" t="s">
        <v>320</v>
      </c>
      <c r="B444" s="158" t="s">
        <v>92</v>
      </c>
      <c r="C444" s="158" t="s">
        <v>299</v>
      </c>
      <c r="D444" s="158" t="s">
        <v>286</v>
      </c>
      <c r="E444" s="158" t="s">
        <v>103</v>
      </c>
      <c r="F444" s="158" t="s">
        <v>318</v>
      </c>
      <c r="G444" s="159">
        <v>2</v>
      </c>
      <c r="H444" s="159">
        <v>43</v>
      </c>
      <c r="I444" s="159">
        <v>19</v>
      </c>
      <c r="J444" s="159">
        <v>18</v>
      </c>
      <c r="K444" s="159">
        <v>16</v>
      </c>
      <c r="L444" s="159">
        <v>26</v>
      </c>
      <c r="M444" s="159">
        <v>25</v>
      </c>
      <c r="N444" s="159">
        <v>29</v>
      </c>
      <c r="O444" s="159">
        <v>30</v>
      </c>
      <c r="P444" s="160"/>
      <c r="Q444" s="160"/>
      <c r="R444" s="189"/>
    </row>
    <row r="445" spans="1:18" ht="14.25">
      <c r="A445" s="158" t="s">
        <v>320</v>
      </c>
      <c r="B445" s="158" t="s">
        <v>92</v>
      </c>
      <c r="C445" s="158" t="s">
        <v>299</v>
      </c>
      <c r="D445" s="158" t="s">
        <v>213</v>
      </c>
      <c r="E445" s="158" t="s">
        <v>103</v>
      </c>
      <c r="F445" s="158" t="s">
        <v>318</v>
      </c>
      <c r="G445" s="159">
        <v>2</v>
      </c>
      <c r="H445" s="159">
        <v>23213</v>
      </c>
      <c r="I445" s="159">
        <v>24745</v>
      </c>
      <c r="J445" s="159">
        <v>31088</v>
      </c>
      <c r="K445" s="159">
        <v>37759</v>
      </c>
      <c r="L445" s="159">
        <v>44609</v>
      </c>
      <c r="M445" s="159">
        <v>45845</v>
      </c>
      <c r="N445" s="159">
        <v>62438</v>
      </c>
      <c r="O445" s="159">
        <v>70182</v>
      </c>
      <c r="P445" s="160"/>
      <c r="Q445" s="160"/>
      <c r="R445" s="189"/>
    </row>
    <row r="446" spans="1:18" ht="14.25">
      <c r="A446" s="158" t="s">
        <v>320</v>
      </c>
      <c r="B446" s="158" t="s">
        <v>92</v>
      </c>
      <c r="C446" s="158" t="s">
        <v>301</v>
      </c>
      <c r="D446" s="158" t="s">
        <v>283</v>
      </c>
      <c r="E446" s="158" t="s">
        <v>103</v>
      </c>
      <c r="F446" s="158" t="s">
        <v>318</v>
      </c>
      <c r="G446" s="159">
        <v>2</v>
      </c>
      <c r="H446" s="159">
        <v>3806</v>
      </c>
      <c r="I446" s="159">
        <v>4368</v>
      </c>
      <c r="J446" s="159">
        <v>5592</v>
      </c>
      <c r="K446" s="159">
        <v>7037</v>
      </c>
      <c r="L446" s="159">
        <v>8428</v>
      </c>
      <c r="M446" s="159">
        <v>8952</v>
      </c>
      <c r="N446" s="159">
        <v>12603</v>
      </c>
      <c r="O446" s="159">
        <v>15129</v>
      </c>
      <c r="P446" s="160"/>
      <c r="Q446" s="160"/>
      <c r="R446" s="189"/>
    </row>
    <row r="447" spans="1:18" ht="14.25">
      <c r="A447" s="158" t="s">
        <v>320</v>
      </c>
      <c r="B447" s="158" t="s">
        <v>92</v>
      </c>
      <c r="C447" s="158" t="s">
        <v>301</v>
      </c>
      <c r="D447" s="158" t="s">
        <v>285</v>
      </c>
      <c r="E447" s="158" t="s">
        <v>103</v>
      </c>
      <c r="F447" s="158" t="s">
        <v>318</v>
      </c>
      <c r="G447" s="159">
        <v>2</v>
      </c>
      <c r="H447" s="159">
        <v>4800</v>
      </c>
      <c r="I447" s="159">
        <v>5259</v>
      </c>
      <c r="J447" s="159">
        <v>6730</v>
      </c>
      <c r="K447" s="159">
        <v>8483</v>
      </c>
      <c r="L447" s="159">
        <v>10091</v>
      </c>
      <c r="M447" s="159">
        <v>10492</v>
      </c>
      <c r="N447" s="159">
        <v>15339</v>
      </c>
      <c r="O447" s="159">
        <v>17476</v>
      </c>
      <c r="P447" s="160"/>
      <c r="Q447" s="160"/>
      <c r="R447" s="189"/>
    </row>
    <row r="448" spans="1:18" ht="14.25">
      <c r="A448" s="158" t="s">
        <v>320</v>
      </c>
      <c r="B448" s="158" t="s">
        <v>92</v>
      </c>
      <c r="C448" s="158" t="s">
        <v>301</v>
      </c>
      <c r="D448" s="158" t="s">
        <v>286</v>
      </c>
      <c r="E448" s="158" t="s">
        <v>103</v>
      </c>
      <c r="F448" s="158" t="s">
        <v>318</v>
      </c>
      <c r="G448" s="159">
        <v>2</v>
      </c>
      <c r="H448" s="159">
        <v>14</v>
      </c>
      <c r="I448" s="159">
        <v>6</v>
      </c>
      <c r="J448" s="159">
        <v>5</v>
      </c>
      <c r="K448" s="159">
        <v>4</v>
      </c>
      <c r="L448" s="159">
        <v>6</v>
      </c>
      <c r="M448" s="159">
        <v>7</v>
      </c>
      <c r="N448" s="159">
        <v>13</v>
      </c>
      <c r="O448" s="159">
        <v>13</v>
      </c>
      <c r="P448" s="160"/>
      <c r="Q448" s="160"/>
      <c r="R448" s="189"/>
    </row>
    <row r="449" spans="1:18" ht="14.25">
      <c r="A449" s="158" t="s">
        <v>320</v>
      </c>
      <c r="B449" s="158" t="s">
        <v>92</v>
      </c>
      <c r="C449" s="158" t="s">
        <v>301</v>
      </c>
      <c r="D449" s="158" t="s">
        <v>213</v>
      </c>
      <c r="E449" s="158" t="s">
        <v>103</v>
      </c>
      <c r="F449" s="158" t="s">
        <v>318</v>
      </c>
      <c r="G449" s="159">
        <v>2</v>
      </c>
      <c r="H449" s="159">
        <v>8619</v>
      </c>
      <c r="I449" s="159">
        <v>9632</v>
      </c>
      <c r="J449" s="159">
        <v>12327</v>
      </c>
      <c r="K449" s="159">
        <v>15523</v>
      </c>
      <c r="L449" s="159">
        <v>18526</v>
      </c>
      <c r="M449" s="159">
        <v>19451</v>
      </c>
      <c r="N449" s="159">
        <v>27956</v>
      </c>
      <c r="O449" s="159">
        <v>32618</v>
      </c>
      <c r="P449" s="160"/>
      <c r="Q449" s="160"/>
      <c r="R449" s="189"/>
    </row>
    <row r="450" spans="1:18" ht="14.25">
      <c r="A450" s="158" t="s">
        <v>320</v>
      </c>
      <c r="B450" s="158" t="s">
        <v>92</v>
      </c>
      <c r="C450" s="158" t="s">
        <v>303</v>
      </c>
      <c r="D450" s="158" t="s">
        <v>283</v>
      </c>
      <c r="E450" s="158" t="s">
        <v>103</v>
      </c>
      <c r="F450" s="158" t="s">
        <v>318</v>
      </c>
      <c r="G450" s="159">
        <v>2</v>
      </c>
      <c r="H450" s="159">
        <v>962</v>
      </c>
      <c r="I450" s="159">
        <v>1215</v>
      </c>
      <c r="J450" s="159">
        <v>1761</v>
      </c>
      <c r="K450" s="159">
        <v>2320</v>
      </c>
      <c r="L450" s="159">
        <v>2887</v>
      </c>
      <c r="M450" s="159">
        <v>3156</v>
      </c>
      <c r="N450" s="159">
        <v>4546</v>
      </c>
      <c r="O450" s="159">
        <v>5478</v>
      </c>
      <c r="P450" s="160"/>
      <c r="Q450" s="160"/>
      <c r="R450" s="189"/>
    </row>
    <row r="451" spans="1:18" ht="14.25">
      <c r="A451" s="158" t="s">
        <v>320</v>
      </c>
      <c r="B451" s="158" t="s">
        <v>92</v>
      </c>
      <c r="C451" s="158" t="s">
        <v>303</v>
      </c>
      <c r="D451" s="158" t="s">
        <v>285</v>
      </c>
      <c r="E451" s="158" t="s">
        <v>103</v>
      </c>
      <c r="F451" s="158" t="s">
        <v>318</v>
      </c>
      <c r="G451" s="159">
        <v>2</v>
      </c>
      <c r="H451" s="159">
        <v>1380</v>
      </c>
      <c r="I451" s="159">
        <v>1657</v>
      </c>
      <c r="J451" s="159">
        <v>2410</v>
      </c>
      <c r="K451" s="159">
        <v>3137</v>
      </c>
      <c r="L451" s="159">
        <v>3915</v>
      </c>
      <c r="M451" s="159">
        <v>4158</v>
      </c>
      <c r="N451" s="159">
        <v>5844</v>
      </c>
      <c r="O451" s="159">
        <v>6543</v>
      </c>
      <c r="P451" s="160"/>
      <c r="Q451" s="160"/>
      <c r="R451" s="189"/>
    </row>
    <row r="452" spans="1:18" ht="14.25">
      <c r="A452" s="158" t="s">
        <v>320</v>
      </c>
      <c r="B452" s="158" t="s">
        <v>92</v>
      </c>
      <c r="C452" s="158" t="s">
        <v>303</v>
      </c>
      <c r="D452" s="158" t="s">
        <v>286</v>
      </c>
      <c r="E452" s="158" t="s">
        <v>103</v>
      </c>
      <c r="F452" s="158" t="s">
        <v>318</v>
      </c>
      <c r="G452" s="159">
        <v>2</v>
      </c>
      <c r="H452" s="159">
        <v>3</v>
      </c>
      <c r="I452" s="159">
        <v>1</v>
      </c>
      <c r="J452" s="159">
        <v>2</v>
      </c>
      <c r="K452" s="159">
        <v>1</v>
      </c>
      <c r="L452" s="159">
        <v>2</v>
      </c>
      <c r="M452" s="159">
        <v>2</v>
      </c>
      <c r="N452" s="159">
        <v>3</v>
      </c>
      <c r="O452" s="159">
        <v>4</v>
      </c>
      <c r="P452" s="160"/>
      <c r="Q452" s="160"/>
      <c r="R452" s="189"/>
    </row>
    <row r="453" spans="1:18" ht="14.25">
      <c r="A453" s="158" t="s">
        <v>320</v>
      </c>
      <c r="B453" s="158" t="s">
        <v>92</v>
      </c>
      <c r="C453" s="158" t="s">
        <v>303</v>
      </c>
      <c r="D453" s="158" t="s">
        <v>213</v>
      </c>
      <c r="E453" s="158" t="s">
        <v>103</v>
      </c>
      <c r="F453" s="158" t="s">
        <v>318</v>
      </c>
      <c r="G453" s="159">
        <v>2</v>
      </c>
      <c r="H453" s="159">
        <v>2344</v>
      </c>
      <c r="I453" s="159">
        <v>2873</v>
      </c>
      <c r="J453" s="159">
        <v>4173</v>
      </c>
      <c r="K453" s="159">
        <v>5458</v>
      </c>
      <c r="L453" s="159">
        <v>6804</v>
      </c>
      <c r="M453" s="159">
        <v>7316</v>
      </c>
      <c r="N453" s="159">
        <v>10393</v>
      </c>
      <c r="O453" s="159">
        <v>12025</v>
      </c>
      <c r="P453" s="160"/>
      <c r="Q453" s="160"/>
      <c r="R453" s="189"/>
    </row>
    <row r="454" spans="1:18" ht="14.25">
      <c r="A454" s="158" t="s">
        <v>320</v>
      </c>
      <c r="B454" s="158" t="s">
        <v>92</v>
      </c>
      <c r="C454" s="158" t="s">
        <v>305</v>
      </c>
      <c r="D454" s="158" t="s">
        <v>283</v>
      </c>
      <c r="E454" s="158" t="s">
        <v>103</v>
      </c>
      <c r="F454" s="158" t="s">
        <v>318</v>
      </c>
      <c r="G454" s="159">
        <v>2</v>
      </c>
      <c r="H454" s="159">
        <v>164</v>
      </c>
      <c r="I454" s="159">
        <v>231</v>
      </c>
      <c r="J454" s="159">
        <v>392</v>
      </c>
      <c r="K454" s="159">
        <v>586</v>
      </c>
      <c r="L454" s="159">
        <v>859</v>
      </c>
      <c r="M454" s="159">
        <v>1099</v>
      </c>
      <c r="N454" s="159">
        <v>1723</v>
      </c>
      <c r="O454" s="159">
        <v>2398</v>
      </c>
      <c r="P454" s="160"/>
      <c r="Q454" s="160"/>
      <c r="R454" s="189"/>
    </row>
    <row r="455" spans="1:18" ht="14.25">
      <c r="A455" s="158" t="s">
        <v>320</v>
      </c>
      <c r="B455" s="158" t="s">
        <v>92</v>
      </c>
      <c r="C455" s="158" t="s">
        <v>305</v>
      </c>
      <c r="D455" s="158" t="s">
        <v>285</v>
      </c>
      <c r="E455" s="158" t="s">
        <v>103</v>
      </c>
      <c r="F455" s="158" t="s">
        <v>318</v>
      </c>
      <c r="G455" s="159">
        <v>2</v>
      </c>
      <c r="H455" s="159">
        <v>326</v>
      </c>
      <c r="I455" s="159">
        <v>442</v>
      </c>
      <c r="J455" s="159">
        <v>739</v>
      </c>
      <c r="K455" s="159">
        <v>1078</v>
      </c>
      <c r="L455" s="159">
        <v>1488</v>
      </c>
      <c r="M455" s="159">
        <v>1805</v>
      </c>
      <c r="N455" s="159">
        <v>2821</v>
      </c>
      <c r="O455" s="159">
        <v>3536</v>
      </c>
      <c r="P455" s="160"/>
      <c r="Q455" s="160"/>
      <c r="R455" s="189"/>
    </row>
    <row r="456" spans="1:18" ht="14.25">
      <c r="A456" s="158" t="s">
        <v>320</v>
      </c>
      <c r="B456" s="158" t="s">
        <v>92</v>
      </c>
      <c r="C456" s="158" t="s">
        <v>305</v>
      </c>
      <c r="D456" s="158" t="s">
        <v>286</v>
      </c>
      <c r="E456" s="158" t="s">
        <v>103</v>
      </c>
      <c r="F456" s="158" t="s">
        <v>318</v>
      </c>
      <c r="G456" s="159">
        <v>2</v>
      </c>
      <c r="H456" s="159">
        <v>1</v>
      </c>
      <c r="I456" s="159">
        <v>0</v>
      </c>
      <c r="J456" s="159">
        <v>1</v>
      </c>
      <c r="K456" s="159">
        <v>2</v>
      </c>
      <c r="L456" s="159">
        <v>3</v>
      </c>
      <c r="M456" s="159">
        <v>3</v>
      </c>
      <c r="N456" s="159">
        <v>1</v>
      </c>
      <c r="O456" s="159">
        <v>3</v>
      </c>
      <c r="P456" s="160"/>
      <c r="Q456" s="160"/>
      <c r="R456" s="189"/>
    </row>
    <row r="457" spans="1:18" ht="14.25">
      <c r="A457" s="158" t="s">
        <v>320</v>
      </c>
      <c r="B457" s="158" t="s">
        <v>92</v>
      </c>
      <c r="C457" s="158" t="s">
        <v>305</v>
      </c>
      <c r="D457" s="158" t="s">
        <v>213</v>
      </c>
      <c r="E457" s="158" t="s">
        <v>103</v>
      </c>
      <c r="F457" s="158" t="s">
        <v>318</v>
      </c>
      <c r="G457" s="159">
        <v>2</v>
      </c>
      <c r="H457" s="159">
        <v>492</v>
      </c>
      <c r="I457" s="159">
        <v>673</v>
      </c>
      <c r="J457" s="159">
        <v>1132</v>
      </c>
      <c r="K457" s="159">
        <v>1666</v>
      </c>
      <c r="L457" s="159">
        <v>2351</v>
      </c>
      <c r="M457" s="159">
        <v>2907</v>
      </c>
      <c r="N457" s="159">
        <v>4545</v>
      </c>
      <c r="O457" s="159">
        <v>5936</v>
      </c>
      <c r="P457" s="160"/>
      <c r="Q457" s="160"/>
      <c r="R457" s="189"/>
    </row>
    <row r="458" spans="1:18" ht="14.25">
      <c r="A458" s="158" t="s">
        <v>320</v>
      </c>
      <c r="B458" s="158" t="s">
        <v>92</v>
      </c>
      <c r="C458" s="158" t="s">
        <v>307</v>
      </c>
      <c r="D458" s="158" t="s">
        <v>283</v>
      </c>
      <c r="E458" s="158" t="s">
        <v>103</v>
      </c>
      <c r="F458" s="158" t="s">
        <v>318</v>
      </c>
      <c r="G458" s="159">
        <v>2</v>
      </c>
      <c r="H458" s="159">
        <v>1</v>
      </c>
      <c r="I458" s="159">
        <v>2</v>
      </c>
      <c r="J458" s="159">
        <v>3</v>
      </c>
      <c r="K458" s="159">
        <v>9</v>
      </c>
      <c r="L458" s="159">
        <v>17</v>
      </c>
      <c r="M458" s="159">
        <v>28</v>
      </c>
      <c r="N458" s="159">
        <v>45</v>
      </c>
      <c r="O458" s="159">
        <v>76</v>
      </c>
      <c r="P458" s="160"/>
      <c r="Q458" s="160"/>
      <c r="R458" s="189"/>
    </row>
    <row r="459" spans="1:18" ht="14.25">
      <c r="A459" s="158" t="s">
        <v>320</v>
      </c>
      <c r="B459" s="158" t="s">
        <v>92</v>
      </c>
      <c r="C459" s="158" t="s">
        <v>307</v>
      </c>
      <c r="D459" s="158" t="s">
        <v>285</v>
      </c>
      <c r="E459" s="158" t="s">
        <v>103</v>
      </c>
      <c r="F459" s="158" t="s">
        <v>318</v>
      </c>
      <c r="G459" s="159">
        <v>2</v>
      </c>
      <c r="H459" s="159">
        <v>5</v>
      </c>
      <c r="I459" s="159">
        <v>7</v>
      </c>
      <c r="J459" s="159">
        <v>16</v>
      </c>
      <c r="K459" s="159">
        <v>31</v>
      </c>
      <c r="L459" s="159">
        <v>47</v>
      </c>
      <c r="M459" s="159">
        <v>57</v>
      </c>
      <c r="N459" s="159">
        <v>105</v>
      </c>
      <c r="O459" s="159">
        <v>152</v>
      </c>
      <c r="P459" s="160"/>
      <c r="Q459" s="160"/>
      <c r="R459" s="189"/>
    </row>
    <row r="460" spans="1:18" ht="14.25">
      <c r="A460" s="158" t="s">
        <v>320</v>
      </c>
      <c r="B460" s="158" t="s">
        <v>92</v>
      </c>
      <c r="C460" s="158" t="s">
        <v>307</v>
      </c>
      <c r="D460" s="158" t="s">
        <v>286</v>
      </c>
      <c r="E460" s="158" t="s">
        <v>103</v>
      </c>
      <c r="F460" s="158" t="s">
        <v>318</v>
      </c>
      <c r="G460" s="159">
        <v>2</v>
      </c>
      <c r="H460" s="159">
        <v>0</v>
      </c>
      <c r="I460" s="159">
        <v>0</v>
      </c>
      <c r="J460" s="159">
        <v>0</v>
      </c>
      <c r="K460" s="159">
        <v>0</v>
      </c>
      <c r="L460" s="159">
        <v>0</v>
      </c>
      <c r="M460" s="159">
        <v>0</v>
      </c>
      <c r="N460" s="159">
        <v>0</v>
      </c>
      <c r="O460" s="159">
        <v>0</v>
      </c>
      <c r="P460" s="160"/>
      <c r="Q460" s="160"/>
      <c r="R460" s="189"/>
    </row>
    <row r="461" spans="1:18" ht="14.25">
      <c r="A461" s="158" t="s">
        <v>320</v>
      </c>
      <c r="B461" s="158" t="s">
        <v>92</v>
      </c>
      <c r="C461" s="158" t="s">
        <v>307</v>
      </c>
      <c r="D461" s="158" t="s">
        <v>213</v>
      </c>
      <c r="E461" s="158" t="s">
        <v>103</v>
      </c>
      <c r="F461" s="158" t="s">
        <v>318</v>
      </c>
      <c r="G461" s="159">
        <v>2</v>
      </c>
      <c r="H461" s="159">
        <v>6</v>
      </c>
      <c r="I461" s="159">
        <v>10</v>
      </c>
      <c r="J461" s="159">
        <v>20</v>
      </c>
      <c r="K461" s="159">
        <v>40</v>
      </c>
      <c r="L461" s="159">
        <v>64</v>
      </c>
      <c r="M461" s="159">
        <v>85</v>
      </c>
      <c r="N461" s="159">
        <v>151</v>
      </c>
      <c r="O461" s="159">
        <v>228</v>
      </c>
      <c r="P461" s="160"/>
      <c r="Q461" s="160"/>
      <c r="R461" s="189"/>
    </row>
    <row r="462" spans="1:18" ht="14.25">
      <c r="A462" s="158" t="s">
        <v>320</v>
      </c>
      <c r="B462" s="158" t="s">
        <v>92</v>
      </c>
      <c r="C462" s="158" t="s">
        <v>309</v>
      </c>
      <c r="D462" s="158" t="s">
        <v>283</v>
      </c>
      <c r="E462" s="158" t="s">
        <v>103</v>
      </c>
      <c r="F462" s="158" t="s">
        <v>318</v>
      </c>
      <c r="G462" s="159">
        <v>2</v>
      </c>
      <c r="H462" s="159">
        <v>5</v>
      </c>
      <c r="I462" s="159">
        <v>4</v>
      </c>
      <c r="J462" s="159">
        <v>4</v>
      </c>
      <c r="K462" s="159">
        <v>5</v>
      </c>
      <c r="L462" s="159">
        <v>2</v>
      </c>
      <c r="M462" s="159">
        <v>2</v>
      </c>
      <c r="N462" s="159">
        <v>2</v>
      </c>
      <c r="O462" s="159">
        <v>2</v>
      </c>
      <c r="P462" s="160"/>
      <c r="Q462" s="160"/>
      <c r="R462" s="189"/>
    </row>
    <row r="463" spans="1:18" ht="14.25">
      <c r="A463" s="158" t="s">
        <v>320</v>
      </c>
      <c r="B463" s="158" t="s">
        <v>92</v>
      </c>
      <c r="C463" s="158" t="s">
        <v>309</v>
      </c>
      <c r="D463" s="158" t="s">
        <v>285</v>
      </c>
      <c r="E463" s="158" t="s">
        <v>103</v>
      </c>
      <c r="F463" s="158" t="s">
        <v>318</v>
      </c>
      <c r="G463" s="159">
        <v>2</v>
      </c>
      <c r="H463" s="159">
        <v>13</v>
      </c>
      <c r="I463" s="159">
        <v>10</v>
      </c>
      <c r="J463" s="159">
        <v>8</v>
      </c>
      <c r="K463" s="159">
        <v>8</v>
      </c>
      <c r="L463" s="159">
        <v>5</v>
      </c>
      <c r="M463" s="159">
        <v>4</v>
      </c>
      <c r="N463" s="159">
        <v>4</v>
      </c>
      <c r="O463" s="159">
        <v>4</v>
      </c>
      <c r="P463" s="160"/>
      <c r="Q463" s="160"/>
      <c r="R463" s="189"/>
    </row>
    <row r="464" spans="1:18" ht="14.25">
      <c r="A464" s="158" t="s">
        <v>320</v>
      </c>
      <c r="B464" s="158" t="s">
        <v>92</v>
      </c>
      <c r="C464" s="158" t="s">
        <v>309</v>
      </c>
      <c r="D464" s="158" t="s">
        <v>286</v>
      </c>
      <c r="E464" s="158" t="s">
        <v>103</v>
      </c>
      <c r="F464" s="158" t="s">
        <v>318</v>
      </c>
      <c r="G464" s="159">
        <v>2</v>
      </c>
      <c r="H464" s="159">
        <v>0</v>
      </c>
      <c r="I464" s="159">
        <v>1</v>
      </c>
      <c r="J464" s="159">
        <v>0</v>
      </c>
      <c r="K464" s="159">
        <v>0</v>
      </c>
      <c r="L464" s="159">
        <v>0</v>
      </c>
      <c r="M464" s="159">
        <v>0</v>
      </c>
      <c r="N464" s="159">
        <v>1</v>
      </c>
      <c r="O464" s="159">
        <v>0</v>
      </c>
      <c r="P464" s="160"/>
      <c r="Q464" s="160"/>
      <c r="R464" s="189"/>
    </row>
    <row r="465" spans="1:18" ht="14.25">
      <c r="A465" s="158" t="s">
        <v>320</v>
      </c>
      <c r="B465" s="158" t="s">
        <v>92</v>
      </c>
      <c r="C465" s="158" t="s">
        <v>309</v>
      </c>
      <c r="D465" s="158" t="s">
        <v>213</v>
      </c>
      <c r="E465" s="158" t="s">
        <v>103</v>
      </c>
      <c r="F465" s="158" t="s">
        <v>318</v>
      </c>
      <c r="G465" s="159">
        <v>2</v>
      </c>
      <c r="H465" s="159">
        <v>18</v>
      </c>
      <c r="I465" s="159">
        <v>16</v>
      </c>
      <c r="J465" s="159">
        <v>18</v>
      </c>
      <c r="K465" s="159">
        <v>13</v>
      </c>
      <c r="L465" s="159">
        <v>8</v>
      </c>
      <c r="M465" s="159">
        <v>6</v>
      </c>
      <c r="N465" s="159">
        <v>7</v>
      </c>
      <c r="O465" s="159">
        <v>6</v>
      </c>
      <c r="P465" s="160"/>
      <c r="Q465" s="160"/>
      <c r="R465" s="189"/>
    </row>
    <row r="466" spans="1:18" ht="14.25">
      <c r="A466" s="158" t="s">
        <v>320</v>
      </c>
      <c r="B466" s="158" t="s">
        <v>92</v>
      </c>
      <c r="C466" s="158" t="s">
        <v>213</v>
      </c>
      <c r="D466" s="158" t="s">
        <v>283</v>
      </c>
      <c r="E466" s="158" t="s">
        <v>103</v>
      </c>
      <c r="F466" s="158" t="s">
        <v>318</v>
      </c>
      <c r="G466" s="159">
        <v>2</v>
      </c>
      <c r="H466" s="159">
        <v>110441</v>
      </c>
      <c r="I466" s="159">
        <v>118349</v>
      </c>
      <c r="J466" s="159">
        <v>139684</v>
      </c>
      <c r="K466" s="159">
        <v>159583</v>
      </c>
      <c r="L466" s="159">
        <v>178906</v>
      </c>
      <c r="M466" s="159">
        <v>177358</v>
      </c>
      <c r="N466" s="159">
        <v>219321</v>
      </c>
      <c r="O466" s="159">
        <v>257327</v>
      </c>
      <c r="P466" s="160"/>
      <c r="Q466" s="160"/>
      <c r="R466" s="189"/>
    </row>
    <row r="467" spans="1:18" ht="14.25">
      <c r="A467" s="158" t="s">
        <v>320</v>
      </c>
      <c r="B467" s="158" t="s">
        <v>92</v>
      </c>
      <c r="C467" s="158" t="s">
        <v>213</v>
      </c>
      <c r="D467" s="158" t="s">
        <v>285</v>
      </c>
      <c r="E467" s="158" t="s">
        <v>103</v>
      </c>
      <c r="F467" s="158" t="s">
        <v>318</v>
      </c>
      <c r="G467" s="159">
        <v>2</v>
      </c>
      <c r="H467" s="159">
        <v>156233</v>
      </c>
      <c r="I467" s="159">
        <v>167210</v>
      </c>
      <c r="J467" s="159">
        <v>195382</v>
      </c>
      <c r="K467" s="159">
        <v>226064</v>
      </c>
      <c r="L467" s="159">
        <v>254210</v>
      </c>
      <c r="M467" s="159">
        <v>248808</v>
      </c>
      <c r="N467" s="159">
        <v>306415</v>
      </c>
      <c r="O467" s="159">
        <v>326199</v>
      </c>
      <c r="P467" s="160"/>
      <c r="Q467" s="160"/>
      <c r="R467" s="189"/>
    </row>
    <row r="468" spans="1:18" ht="14.25">
      <c r="A468" s="158" t="s">
        <v>320</v>
      </c>
      <c r="B468" s="158" t="s">
        <v>92</v>
      </c>
      <c r="C468" s="158" t="s">
        <v>213</v>
      </c>
      <c r="D468" s="158" t="s">
        <v>286</v>
      </c>
      <c r="E468" s="158" t="s">
        <v>103</v>
      </c>
      <c r="F468" s="158" t="s">
        <v>318</v>
      </c>
      <c r="G468" s="159">
        <v>2</v>
      </c>
      <c r="H468" s="159">
        <v>1511</v>
      </c>
      <c r="I468" s="159">
        <v>686</v>
      </c>
      <c r="J468" s="159">
        <v>616</v>
      </c>
      <c r="K468" s="159">
        <v>524</v>
      </c>
      <c r="L468" s="159">
        <v>595</v>
      </c>
      <c r="M468" s="159">
        <v>493</v>
      </c>
      <c r="N468" s="159">
        <v>563</v>
      </c>
      <c r="O468" s="159">
        <v>602</v>
      </c>
      <c r="P468" s="160"/>
      <c r="Q468" s="160"/>
      <c r="R468" s="189"/>
    </row>
    <row r="469" spans="1:18" ht="14.25">
      <c r="A469" s="158" t="s">
        <v>320</v>
      </c>
      <c r="B469" s="158" t="s">
        <v>92</v>
      </c>
      <c r="C469" s="158" t="s">
        <v>213</v>
      </c>
      <c r="D469" s="158" t="s">
        <v>213</v>
      </c>
      <c r="E469" s="158" t="s">
        <v>103</v>
      </c>
      <c r="F469" s="158" t="s">
        <v>318</v>
      </c>
      <c r="G469" s="159">
        <v>2</v>
      </c>
      <c r="H469" s="159">
        <v>268185</v>
      </c>
      <c r="I469" s="159">
        <v>286245</v>
      </c>
      <c r="J469" s="159">
        <v>335688</v>
      </c>
      <c r="K469" s="159">
        <v>386172</v>
      </c>
      <c r="L469" s="159">
        <v>433711</v>
      </c>
      <c r="M469" s="159">
        <v>426660</v>
      </c>
      <c r="N469" s="159">
        <v>526299</v>
      </c>
      <c r="O469" s="159">
        <v>584129</v>
      </c>
      <c r="P469" s="160"/>
      <c r="Q469" s="160"/>
      <c r="R469" s="189"/>
    </row>
    <row r="470" spans="1:18" ht="14.25">
      <c r="A470" s="158" t="s">
        <v>320</v>
      </c>
      <c r="B470" s="158" t="s">
        <v>93</v>
      </c>
      <c r="C470" s="158" t="s">
        <v>284</v>
      </c>
      <c r="D470" s="158" t="s">
        <v>283</v>
      </c>
      <c r="E470" s="158" t="s">
        <v>103</v>
      </c>
      <c r="F470" s="158" t="s">
        <v>318</v>
      </c>
      <c r="G470" s="159">
        <v>2</v>
      </c>
      <c r="H470" s="159">
        <v>428</v>
      </c>
      <c r="I470" s="159">
        <v>409</v>
      </c>
      <c r="J470" s="159">
        <v>440</v>
      </c>
      <c r="K470" s="159">
        <v>479</v>
      </c>
      <c r="L470" s="159">
        <v>529</v>
      </c>
      <c r="M470" s="159">
        <v>519</v>
      </c>
      <c r="N470" s="159">
        <v>614</v>
      </c>
      <c r="O470" s="159">
        <v>420</v>
      </c>
      <c r="P470" s="160"/>
      <c r="Q470" s="160"/>
      <c r="R470" s="189"/>
    </row>
    <row r="471" spans="1:18" ht="14.25">
      <c r="A471" s="158" t="s">
        <v>320</v>
      </c>
      <c r="B471" s="158" t="s">
        <v>93</v>
      </c>
      <c r="C471" s="158" t="s">
        <v>284</v>
      </c>
      <c r="D471" s="158" t="s">
        <v>285</v>
      </c>
      <c r="E471" s="158" t="s">
        <v>103</v>
      </c>
      <c r="F471" s="158" t="s">
        <v>318</v>
      </c>
      <c r="G471" s="159">
        <v>2</v>
      </c>
      <c r="H471" s="159">
        <v>278</v>
      </c>
      <c r="I471" s="159">
        <v>257</v>
      </c>
      <c r="J471" s="159">
        <v>267</v>
      </c>
      <c r="K471" s="159">
        <v>303</v>
      </c>
      <c r="L471" s="159">
        <v>354</v>
      </c>
      <c r="M471" s="159">
        <v>388</v>
      </c>
      <c r="N471" s="159">
        <v>515</v>
      </c>
      <c r="O471" s="159">
        <v>504</v>
      </c>
      <c r="P471" s="160"/>
      <c r="Q471" s="160"/>
      <c r="R471" s="189"/>
    </row>
    <row r="472" spans="1:18" ht="14.25">
      <c r="A472" s="158" t="s">
        <v>320</v>
      </c>
      <c r="B472" s="158" t="s">
        <v>93</v>
      </c>
      <c r="C472" s="158" t="s">
        <v>284</v>
      </c>
      <c r="D472" s="158" t="s">
        <v>286</v>
      </c>
      <c r="E472" s="158" t="s">
        <v>103</v>
      </c>
      <c r="F472" s="158" t="s">
        <v>318</v>
      </c>
      <c r="G472" s="159">
        <v>2</v>
      </c>
      <c r="H472" s="159">
        <v>0</v>
      </c>
      <c r="I472" s="159">
        <v>0</v>
      </c>
      <c r="J472" s="159">
        <v>0</v>
      </c>
      <c r="K472" s="159">
        <v>0</v>
      </c>
      <c r="L472" s="159">
        <v>1</v>
      </c>
      <c r="M472" s="159">
        <v>1</v>
      </c>
      <c r="N472" s="159">
        <v>2</v>
      </c>
      <c r="O472" s="159">
        <v>3</v>
      </c>
      <c r="P472" s="160"/>
      <c r="Q472" s="160"/>
      <c r="R472" s="189"/>
    </row>
    <row r="473" spans="1:18" ht="14.25">
      <c r="A473" s="158" t="s">
        <v>320</v>
      </c>
      <c r="B473" s="158" t="s">
        <v>93</v>
      </c>
      <c r="C473" s="158" t="s">
        <v>284</v>
      </c>
      <c r="D473" s="158" t="s">
        <v>213</v>
      </c>
      <c r="E473" s="158" t="s">
        <v>103</v>
      </c>
      <c r="F473" s="158" t="s">
        <v>318</v>
      </c>
      <c r="G473" s="159">
        <v>2</v>
      </c>
      <c r="H473" s="159">
        <v>706</v>
      </c>
      <c r="I473" s="159">
        <v>665</v>
      </c>
      <c r="J473" s="159">
        <v>708</v>
      </c>
      <c r="K473" s="159">
        <v>782</v>
      </c>
      <c r="L473" s="159">
        <v>883</v>
      </c>
      <c r="M473" s="159">
        <v>908</v>
      </c>
      <c r="N473" s="159">
        <v>1131</v>
      </c>
      <c r="O473" s="159">
        <v>928</v>
      </c>
      <c r="P473" s="160"/>
      <c r="Q473" s="160"/>
      <c r="R473" s="189"/>
    </row>
    <row r="474" spans="1:18" ht="14.25">
      <c r="A474" s="158" t="s">
        <v>320</v>
      </c>
      <c r="B474" s="158" t="s">
        <v>93</v>
      </c>
      <c r="C474" s="158" t="s">
        <v>289</v>
      </c>
      <c r="D474" s="158" t="s">
        <v>283</v>
      </c>
      <c r="E474" s="158" t="s">
        <v>103</v>
      </c>
      <c r="F474" s="158" t="s">
        <v>318</v>
      </c>
      <c r="G474" s="159">
        <v>2</v>
      </c>
      <c r="H474" s="159">
        <v>8254</v>
      </c>
      <c r="I474" s="159">
        <v>8451</v>
      </c>
      <c r="J474" s="159">
        <v>9115</v>
      </c>
      <c r="K474" s="159">
        <v>9526</v>
      </c>
      <c r="L474" s="159">
        <v>9960</v>
      </c>
      <c r="M474" s="159">
        <v>9346</v>
      </c>
      <c r="N474" s="159">
        <v>10295</v>
      </c>
      <c r="O474" s="159">
        <v>6017</v>
      </c>
      <c r="P474" s="160"/>
      <c r="Q474" s="160"/>
      <c r="R474" s="189"/>
    </row>
    <row r="475" spans="1:18" ht="14.25">
      <c r="A475" s="158" t="s">
        <v>320</v>
      </c>
      <c r="B475" s="158" t="s">
        <v>93</v>
      </c>
      <c r="C475" s="158" t="s">
        <v>289</v>
      </c>
      <c r="D475" s="158" t="s">
        <v>285</v>
      </c>
      <c r="E475" s="158" t="s">
        <v>103</v>
      </c>
      <c r="F475" s="158" t="s">
        <v>318</v>
      </c>
      <c r="G475" s="159">
        <v>2</v>
      </c>
      <c r="H475" s="159">
        <v>4656</v>
      </c>
      <c r="I475" s="159">
        <v>4740</v>
      </c>
      <c r="J475" s="159">
        <v>5078</v>
      </c>
      <c r="K475" s="159">
        <v>5296</v>
      </c>
      <c r="L475" s="159">
        <v>5467</v>
      </c>
      <c r="M475" s="159">
        <v>5075</v>
      </c>
      <c r="N475" s="159">
        <v>5567</v>
      </c>
      <c r="O475" s="159">
        <v>3843</v>
      </c>
      <c r="P475" s="160"/>
      <c r="Q475" s="160"/>
      <c r="R475" s="189"/>
    </row>
    <row r="476" spans="1:18" ht="14.25">
      <c r="A476" s="158" t="s">
        <v>320</v>
      </c>
      <c r="B476" s="158" t="s">
        <v>93</v>
      </c>
      <c r="C476" s="158" t="s">
        <v>289</v>
      </c>
      <c r="D476" s="158" t="s">
        <v>286</v>
      </c>
      <c r="E476" s="158" t="s">
        <v>103</v>
      </c>
      <c r="F476" s="158" t="s">
        <v>318</v>
      </c>
      <c r="G476" s="159">
        <v>2</v>
      </c>
      <c r="H476" s="159">
        <v>0</v>
      </c>
      <c r="I476" s="159">
        <v>0</v>
      </c>
      <c r="J476" s="159">
        <v>0</v>
      </c>
      <c r="K476" s="159">
        <v>1</v>
      </c>
      <c r="L476" s="159">
        <v>2</v>
      </c>
      <c r="M476" s="159">
        <v>6</v>
      </c>
      <c r="N476" s="159">
        <v>11</v>
      </c>
      <c r="O476" s="159">
        <v>15</v>
      </c>
      <c r="P476" s="160"/>
      <c r="Q476" s="160"/>
      <c r="R476" s="189"/>
    </row>
    <row r="477" spans="1:18" ht="14.25">
      <c r="A477" s="158" t="s">
        <v>320</v>
      </c>
      <c r="B477" s="158" t="s">
        <v>93</v>
      </c>
      <c r="C477" s="158" t="s">
        <v>289</v>
      </c>
      <c r="D477" s="158" t="s">
        <v>213</v>
      </c>
      <c r="E477" s="158" t="s">
        <v>103</v>
      </c>
      <c r="F477" s="158" t="s">
        <v>318</v>
      </c>
      <c r="G477" s="159">
        <v>2</v>
      </c>
      <c r="H477" s="159">
        <v>12910</v>
      </c>
      <c r="I477" s="159">
        <v>13191</v>
      </c>
      <c r="J477" s="159">
        <v>14193</v>
      </c>
      <c r="K477" s="159">
        <v>14823</v>
      </c>
      <c r="L477" s="159">
        <v>15429</v>
      </c>
      <c r="M477" s="159">
        <v>14428</v>
      </c>
      <c r="N477" s="159">
        <v>15873</v>
      </c>
      <c r="O477" s="159">
        <v>9875</v>
      </c>
      <c r="P477" s="160"/>
      <c r="Q477" s="160"/>
      <c r="R477" s="189"/>
    </row>
    <row r="478" spans="1:18" ht="14.25">
      <c r="A478" s="158" t="s">
        <v>320</v>
      </c>
      <c r="B478" s="158" t="s">
        <v>93</v>
      </c>
      <c r="C478" s="158" t="s">
        <v>291</v>
      </c>
      <c r="D478" s="158" t="s">
        <v>283</v>
      </c>
      <c r="E478" s="158" t="s">
        <v>103</v>
      </c>
      <c r="F478" s="158" t="s">
        <v>318</v>
      </c>
      <c r="G478" s="159">
        <v>2</v>
      </c>
      <c r="H478" s="159">
        <v>14546</v>
      </c>
      <c r="I478" s="159">
        <v>15452</v>
      </c>
      <c r="J478" s="159">
        <v>17566</v>
      </c>
      <c r="K478" s="159">
        <v>19492</v>
      </c>
      <c r="L478" s="159">
        <v>21697</v>
      </c>
      <c r="M478" s="159">
        <v>21800</v>
      </c>
      <c r="N478" s="159">
        <v>25598</v>
      </c>
      <c r="O478" s="159">
        <v>16208</v>
      </c>
      <c r="P478" s="160"/>
      <c r="Q478" s="160"/>
      <c r="R478" s="189"/>
    </row>
    <row r="479" spans="1:18" ht="14.25">
      <c r="A479" s="158" t="s">
        <v>320</v>
      </c>
      <c r="B479" s="158" t="s">
        <v>93</v>
      </c>
      <c r="C479" s="158" t="s">
        <v>291</v>
      </c>
      <c r="D479" s="158" t="s">
        <v>285</v>
      </c>
      <c r="E479" s="158" t="s">
        <v>103</v>
      </c>
      <c r="F479" s="158" t="s">
        <v>318</v>
      </c>
      <c r="G479" s="159">
        <v>2</v>
      </c>
      <c r="H479" s="159">
        <v>9816</v>
      </c>
      <c r="I479" s="159">
        <v>10329</v>
      </c>
      <c r="J479" s="159">
        <v>11544</v>
      </c>
      <c r="K479" s="159">
        <v>12665</v>
      </c>
      <c r="L479" s="159">
        <v>13861</v>
      </c>
      <c r="M479" s="159">
        <v>13600</v>
      </c>
      <c r="N479" s="159">
        <v>15698</v>
      </c>
      <c r="O479" s="159">
        <v>10784</v>
      </c>
      <c r="P479" s="160"/>
      <c r="Q479" s="160"/>
      <c r="R479" s="189"/>
    </row>
    <row r="480" spans="1:18" ht="14.25">
      <c r="A480" s="158" t="s">
        <v>320</v>
      </c>
      <c r="B480" s="158" t="s">
        <v>93</v>
      </c>
      <c r="C480" s="158" t="s">
        <v>291</v>
      </c>
      <c r="D480" s="158" t="s">
        <v>286</v>
      </c>
      <c r="E480" s="158" t="s">
        <v>103</v>
      </c>
      <c r="F480" s="158" t="s">
        <v>318</v>
      </c>
      <c r="G480" s="159">
        <v>2</v>
      </c>
      <c r="H480" s="159">
        <v>0</v>
      </c>
      <c r="I480" s="159">
        <v>0</v>
      </c>
      <c r="J480" s="159">
        <v>0</v>
      </c>
      <c r="K480" s="159">
        <v>1</v>
      </c>
      <c r="L480" s="159">
        <v>3</v>
      </c>
      <c r="M480" s="159">
        <v>10</v>
      </c>
      <c r="N480" s="159">
        <v>17</v>
      </c>
      <c r="O480" s="159">
        <v>27</v>
      </c>
      <c r="P480" s="160"/>
      <c r="Q480" s="160"/>
      <c r="R480" s="189"/>
    </row>
    <row r="481" spans="1:18" ht="14.25">
      <c r="A481" s="158" t="s">
        <v>320</v>
      </c>
      <c r="B481" s="158" t="s">
        <v>93</v>
      </c>
      <c r="C481" s="158" t="s">
        <v>291</v>
      </c>
      <c r="D481" s="158" t="s">
        <v>213</v>
      </c>
      <c r="E481" s="158" t="s">
        <v>103</v>
      </c>
      <c r="F481" s="158" t="s">
        <v>318</v>
      </c>
      <c r="G481" s="159">
        <v>2</v>
      </c>
      <c r="H481" s="159">
        <v>24362</v>
      </c>
      <c r="I481" s="159">
        <v>25781</v>
      </c>
      <c r="J481" s="159">
        <v>29111</v>
      </c>
      <c r="K481" s="159">
        <v>32158</v>
      </c>
      <c r="L481" s="159">
        <v>35560</v>
      </c>
      <c r="M481" s="159">
        <v>35410</v>
      </c>
      <c r="N481" s="159">
        <v>41313</v>
      </c>
      <c r="O481" s="159">
        <v>27020</v>
      </c>
      <c r="P481" s="160"/>
      <c r="Q481" s="160"/>
      <c r="R481" s="189"/>
    </row>
    <row r="482" spans="1:18" ht="14.25">
      <c r="A482" s="158" t="s">
        <v>320</v>
      </c>
      <c r="B482" s="158" t="s">
        <v>93</v>
      </c>
      <c r="C482" s="158" t="s">
        <v>293</v>
      </c>
      <c r="D482" s="158" t="s">
        <v>283</v>
      </c>
      <c r="E482" s="158" t="s">
        <v>103</v>
      </c>
      <c r="F482" s="158" t="s">
        <v>318</v>
      </c>
      <c r="G482" s="159">
        <v>2</v>
      </c>
      <c r="H482" s="159">
        <v>8012</v>
      </c>
      <c r="I482" s="159">
        <v>8968</v>
      </c>
      <c r="J482" s="159">
        <v>10671</v>
      </c>
      <c r="K482" s="159">
        <v>12181</v>
      </c>
      <c r="L482" s="159">
        <v>13634</v>
      </c>
      <c r="M482" s="159">
        <v>13842</v>
      </c>
      <c r="N482" s="159">
        <v>15963</v>
      </c>
      <c r="O482" s="159">
        <v>10476</v>
      </c>
      <c r="P482" s="160"/>
      <c r="Q482" s="160"/>
      <c r="R482" s="189"/>
    </row>
    <row r="483" spans="1:18" ht="14.25">
      <c r="A483" s="158" t="s">
        <v>320</v>
      </c>
      <c r="B483" s="158" t="s">
        <v>93</v>
      </c>
      <c r="C483" s="158" t="s">
        <v>293</v>
      </c>
      <c r="D483" s="158" t="s">
        <v>285</v>
      </c>
      <c r="E483" s="158" t="s">
        <v>103</v>
      </c>
      <c r="F483" s="158" t="s">
        <v>318</v>
      </c>
      <c r="G483" s="159">
        <v>2</v>
      </c>
      <c r="H483" s="159">
        <v>5799</v>
      </c>
      <c r="I483" s="159">
        <v>6358</v>
      </c>
      <c r="J483" s="159">
        <v>7436</v>
      </c>
      <c r="K483" s="159">
        <v>8467</v>
      </c>
      <c r="L483" s="159">
        <v>9343</v>
      </c>
      <c r="M483" s="159">
        <v>9351</v>
      </c>
      <c r="N483" s="159">
        <v>10621</v>
      </c>
      <c r="O483" s="159">
        <v>7314</v>
      </c>
      <c r="P483" s="160"/>
      <c r="Q483" s="160"/>
      <c r="R483" s="189"/>
    </row>
    <row r="484" spans="1:18" ht="14.25">
      <c r="A484" s="158" t="s">
        <v>320</v>
      </c>
      <c r="B484" s="158" t="s">
        <v>93</v>
      </c>
      <c r="C484" s="158" t="s">
        <v>293</v>
      </c>
      <c r="D484" s="158" t="s">
        <v>286</v>
      </c>
      <c r="E484" s="158" t="s">
        <v>103</v>
      </c>
      <c r="F484" s="158" t="s">
        <v>318</v>
      </c>
      <c r="G484" s="159">
        <v>2</v>
      </c>
      <c r="H484" s="159">
        <v>0</v>
      </c>
      <c r="I484" s="159">
        <v>0</v>
      </c>
      <c r="J484" s="159">
        <v>0</v>
      </c>
      <c r="K484" s="159">
        <v>0</v>
      </c>
      <c r="L484" s="159">
        <v>1</v>
      </c>
      <c r="M484" s="159">
        <v>5</v>
      </c>
      <c r="N484" s="159">
        <v>8</v>
      </c>
      <c r="O484" s="159">
        <v>12</v>
      </c>
      <c r="P484" s="160"/>
      <c r="Q484" s="160"/>
      <c r="R484" s="189"/>
    </row>
    <row r="485" spans="1:18" ht="14.25">
      <c r="A485" s="158" t="s">
        <v>320</v>
      </c>
      <c r="B485" s="158" t="s">
        <v>93</v>
      </c>
      <c r="C485" s="158" t="s">
        <v>293</v>
      </c>
      <c r="D485" s="158" t="s">
        <v>213</v>
      </c>
      <c r="E485" s="158" t="s">
        <v>103</v>
      </c>
      <c r="F485" s="158" t="s">
        <v>318</v>
      </c>
      <c r="G485" s="159">
        <v>2</v>
      </c>
      <c r="H485" s="159">
        <v>13811</v>
      </c>
      <c r="I485" s="159">
        <v>15325</v>
      </c>
      <c r="J485" s="159">
        <v>18107</v>
      </c>
      <c r="K485" s="159">
        <v>20648</v>
      </c>
      <c r="L485" s="159">
        <v>22978</v>
      </c>
      <c r="M485" s="159">
        <v>23198</v>
      </c>
      <c r="N485" s="159">
        <v>26592</v>
      </c>
      <c r="O485" s="159">
        <v>17801</v>
      </c>
      <c r="P485" s="160"/>
      <c r="Q485" s="160"/>
      <c r="R485" s="189"/>
    </row>
    <row r="486" spans="1:18" ht="14.25">
      <c r="A486" s="158" t="s">
        <v>320</v>
      </c>
      <c r="B486" s="158" t="s">
        <v>93</v>
      </c>
      <c r="C486" s="158" t="s">
        <v>295</v>
      </c>
      <c r="D486" s="158" t="s">
        <v>283</v>
      </c>
      <c r="E486" s="158" t="s">
        <v>103</v>
      </c>
      <c r="F486" s="158" t="s">
        <v>318</v>
      </c>
      <c r="G486" s="159">
        <v>2</v>
      </c>
      <c r="H486" s="159">
        <v>8785</v>
      </c>
      <c r="I486" s="159">
        <v>9247</v>
      </c>
      <c r="J486" s="159">
        <v>10498</v>
      </c>
      <c r="K486" s="159">
        <v>11636</v>
      </c>
      <c r="L486" s="159">
        <v>13086</v>
      </c>
      <c r="M486" s="159">
        <v>13556</v>
      </c>
      <c r="N486" s="159">
        <v>16581</v>
      </c>
      <c r="O486" s="159">
        <v>11566</v>
      </c>
      <c r="P486" s="160"/>
      <c r="Q486" s="160"/>
      <c r="R486" s="189"/>
    </row>
    <row r="487" spans="1:18" ht="14.25">
      <c r="A487" s="158" t="s">
        <v>320</v>
      </c>
      <c r="B487" s="158" t="s">
        <v>93</v>
      </c>
      <c r="C487" s="158" t="s">
        <v>295</v>
      </c>
      <c r="D487" s="158" t="s">
        <v>285</v>
      </c>
      <c r="E487" s="158" t="s">
        <v>103</v>
      </c>
      <c r="F487" s="158" t="s">
        <v>318</v>
      </c>
      <c r="G487" s="159">
        <v>2</v>
      </c>
      <c r="H487" s="159">
        <v>6221</v>
      </c>
      <c r="I487" s="159">
        <v>6547</v>
      </c>
      <c r="J487" s="159">
        <v>7509</v>
      </c>
      <c r="K487" s="159">
        <v>8310</v>
      </c>
      <c r="L487" s="159">
        <v>9265</v>
      </c>
      <c r="M487" s="159">
        <v>9459</v>
      </c>
      <c r="N487" s="159">
        <v>11368</v>
      </c>
      <c r="O487" s="159">
        <v>8332</v>
      </c>
      <c r="P487" s="160"/>
      <c r="Q487" s="160"/>
      <c r="R487" s="189"/>
    </row>
    <row r="488" spans="1:18" ht="14.25">
      <c r="A488" s="158" t="s">
        <v>320</v>
      </c>
      <c r="B488" s="158" t="s">
        <v>93</v>
      </c>
      <c r="C488" s="158" t="s">
        <v>295</v>
      </c>
      <c r="D488" s="158" t="s">
        <v>286</v>
      </c>
      <c r="E488" s="158" t="s">
        <v>103</v>
      </c>
      <c r="F488" s="158" t="s">
        <v>318</v>
      </c>
      <c r="G488" s="159">
        <v>2</v>
      </c>
      <c r="H488" s="159">
        <v>0</v>
      </c>
      <c r="I488" s="159">
        <v>0</v>
      </c>
      <c r="J488" s="159">
        <v>0</v>
      </c>
      <c r="K488" s="159">
        <v>1</v>
      </c>
      <c r="L488" s="159">
        <v>1</v>
      </c>
      <c r="M488" s="159">
        <v>3</v>
      </c>
      <c r="N488" s="159">
        <v>6</v>
      </c>
      <c r="O488" s="159">
        <v>12</v>
      </c>
      <c r="P488" s="160"/>
      <c r="Q488" s="160"/>
      <c r="R488" s="189"/>
    </row>
    <row r="489" spans="1:18" ht="14.25">
      <c r="A489" s="158" t="s">
        <v>320</v>
      </c>
      <c r="B489" s="158" t="s">
        <v>93</v>
      </c>
      <c r="C489" s="158" t="s">
        <v>295</v>
      </c>
      <c r="D489" s="158" t="s">
        <v>213</v>
      </c>
      <c r="E489" s="158" t="s">
        <v>103</v>
      </c>
      <c r="F489" s="158" t="s">
        <v>318</v>
      </c>
      <c r="G489" s="159">
        <v>2</v>
      </c>
      <c r="H489" s="159">
        <v>15006</v>
      </c>
      <c r="I489" s="159">
        <v>15794</v>
      </c>
      <c r="J489" s="159">
        <v>18007</v>
      </c>
      <c r="K489" s="159">
        <v>19946</v>
      </c>
      <c r="L489" s="159">
        <v>22353</v>
      </c>
      <c r="M489" s="159">
        <v>23017</v>
      </c>
      <c r="N489" s="159">
        <v>27955</v>
      </c>
      <c r="O489" s="159">
        <v>19910</v>
      </c>
      <c r="P489" s="160"/>
      <c r="Q489" s="160"/>
      <c r="R489" s="189"/>
    </row>
    <row r="490" spans="1:18" ht="14.25">
      <c r="A490" s="158" t="s">
        <v>320</v>
      </c>
      <c r="B490" s="158" t="s">
        <v>93</v>
      </c>
      <c r="C490" s="158" t="s">
        <v>297</v>
      </c>
      <c r="D490" s="158" t="s">
        <v>283</v>
      </c>
      <c r="E490" s="158" t="s">
        <v>103</v>
      </c>
      <c r="F490" s="158" t="s">
        <v>318</v>
      </c>
      <c r="G490" s="159">
        <v>2</v>
      </c>
      <c r="H490" s="159">
        <v>7896</v>
      </c>
      <c r="I490" s="159">
        <v>8697</v>
      </c>
      <c r="J490" s="159">
        <v>10471</v>
      </c>
      <c r="K490" s="159">
        <v>12142</v>
      </c>
      <c r="L490" s="159">
        <v>13586</v>
      </c>
      <c r="M490" s="159">
        <v>13791</v>
      </c>
      <c r="N490" s="159">
        <v>16147</v>
      </c>
      <c r="O490" s="159">
        <v>10643</v>
      </c>
      <c r="P490" s="160"/>
      <c r="Q490" s="160"/>
      <c r="R490" s="189"/>
    </row>
    <row r="491" spans="1:18" ht="14.25">
      <c r="A491" s="158" t="s">
        <v>320</v>
      </c>
      <c r="B491" s="158" t="s">
        <v>93</v>
      </c>
      <c r="C491" s="158" t="s">
        <v>297</v>
      </c>
      <c r="D491" s="158" t="s">
        <v>285</v>
      </c>
      <c r="E491" s="158" t="s">
        <v>103</v>
      </c>
      <c r="F491" s="158" t="s">
        <v>318</v>
      </c>
      <c r="G491" s="159">
        <v>2</v>
      </c>
      <c r="H491" s="159">
        <v>5599</v>
      </c>
      <c r="I491" s="159">
        <v>6133</v>
      </c>
      <c r="J491" s="159">
        <v>7444</v>
      </c>
      <c r="K491" s="159">
        <v>8666</v>
      </c>
      <c r="L491" s="159">
        <v>9772</v>
      </c>
      <c r="M491" s="159">
        <v>9840</v>
      </c>
      <c r="N491" s="159">
        <v>11390</v>
      </c>
      <c r="O491" s="159">
        <v>7861</v>
      </c>
      <c r="P491" s="160"/>
      <c r="Q491" s="160"/>
      <c r="R491" s="189"/>
    </row>
    <row r="492" spans="1:18" ht="14.25">
      <c r="A492" s="158" t="s">
        <v>320</v>
      </c>
      <c r="B492" s="158" t="s">
        <v>93</v>
      </c>
      <c r="C492" s="158" t="s">
        <v>297</v>
      </c>
      <c r="D492" s="158" t="s">
        <v>286</v>
      </c>
      <c r="E492" s="158" t="s">
        <v>103</v>
      </c>
      <c r="F492" s="158" t="s">
        <v>318</v>
      </c>
      <c r="G492" s="159">
        <v>2</v>
      </c>
      <c r="H492" s="159">
        <v>0</v>
      </c>
      <c r="I492" s="159">
        <v>0</v>
      </c>
      <c r="J492" s="159">
        <v>0</v>
      </c>
      <c r="K492" s="159">
        <v>0</v>
      </c>
      <c r="L492" s="159">
        <v>1</v>
      </c>
      <c r="M492" s="159">
        <v>4</v>
      </c>
      <c r="N492" s="159">
        <v>5</v>
      </c>
      <c r="O492" s="159">
        <v>9</v>
      </c>
      <c r="P492" s="160"/>
      <c r="Q492" s="160"/>
      <c r="R492" s="189"/>
    </row>
    <row r="493" spans="1:18" ht="14.25">
      <c r="A493" s="158" t="s">
        <v>320</v>
      </c>
      <c r="B493" s="158" t="s">
        <v>93</v>
      </c>
      <c r="C493" s="158" t="s">
        <v>297</v>
      </c>
      <c r="D493" s="158" t="s">
        <v>213</v>
      </c>
      <c r="E493" s="158" t="s">
        <v>103</v>
      </c>
      <c r="F493" s="158" t="s">
        <v>318</v>
      </c>
      <c r="G493" s="159">
        <v>2</v>
      </c>
      <c r="H493" s="159">
        <v>13496</v>
      </c>
      <c r="I493" s="159">
        <v>14830</v>
      </c>
      <c r="J493" s="159">
        <v>17915</v>
      </c>
      <c r="K493" s="159">
        <v>20808</v>
      </c>
      <c r="L493" s="159">
        <v>23359</v>
      </c>
      <c r="M493" s="159">
        <v>23635</v>
      </c>
      <c r="N493" s="159">
        <v>27542</v>
      </c>
      <c r="O493" s="159">
        <v>18514</v>
      </c>
      <c r="P493" s="160"/>
      <c r="Q493" s="160"/>
      <c r="R493" s="189"/>
    </row>
    <row r="494" spans="1:18" ht="14.25">
      <c r="A494" s="158" t="s">
        <v>320</v>
      </c>
      <c r="B494" s="158" t="s">
        <v>93</v>
      </c>
      <c r="C494" s="158" t="s">
        <v>299</v>
      </c>
      <c r="D494" s="158" t="s">
        <v>283</v>
      </c>
      <c r="E494" s="158" t="s">
        <v>103</v>
      </c>
      <c r="F494" s="158" t="s">
        <v>318</v>
      </c>
      <c r="G494" s="159">
        <v>2</v>
      </c>
      <c r="H494" s="159">
        <v>3907</v>
      </c>
      <c r="I494" s="159">
        <v>4325</v>
      </c>
      <c r="J494" s="159">
        <v>5352</v>
      </c>
      <c r="K494" s="159">
        <v>7360</v>
      </c>
      <c r="L494" s="159">
        <v>8578</v>
      </c>
      <c r="M494" s="159">
        <v>9033</v>
      </c>
      <c r="N494" s="159">
        <v>10464</v>
      </c>
      <c r="O494" s="159">
        <v>7789</v>
      </c>
      <c r="P494" s="160"/>
      <c r="Q494" s="160"/>
      <c r="R494" s="189"/>
    </row>
    <row r="495" spans="1:18" ht="14.25">
      <c r="A495" s="158" t="s">
        <v>320</v>
      </c>
      <c r="B495" s="158" t="s">
        <v>93</v>
      </c>
      <c r="C495" s="158" t="s">
        <v>299</v>
      </c>
      <c r="D495" s="158" t="s">
        <v>285</v>
      </c>
      <c r="E495" s="158" t="s">
        <v>103</v>
      </c>
      <c r="F495" s="158" t="s">
        <v>318</v>
      </c>
      <c r="G495" s="159">
        <v>2</v>
      </c>
      <c r="H495" s="159">
        <v>3040</v>
      </c>
      <c r="I495" s="159">
        <v>3210</v>
      </c>
      <c r="J495" s="159">
        <v>3962</v>
      </c>
      <c r="K495" s="159">
        <v>5038</v>
      </c>
      <c r="L495" s="159">
        <v>5865</v>
      </c>
      <c r="M495" s="159">
        <v>6105</v>
      </c>
      <c r="N495" s="159">
        <v>7290</v>
      </c>
      <c r="O495" s="159">
        <v>5579</v>
      </c>
      <c r="P495" s="160"/>
      <c r="Q495" s="160"/>
      <c r="R495" s="189"/>
    </row>
    <row r="496" spans="1:18" ht="14.25">
      <c r="A496" s="158" t="s">
        <v>320</v>
      </c>
      <c r="B496" s="158" t="s">
        <v>93</v>
      </c>
      <c r="C496" s="158" t="s">
        <v>299</v>
      </c>
      <c r="D496" s="158" t="s">
        <v>286</v>
      </c>
      <c r="E496" s="158" t="s">
        <v>103</v>
      </c>
      <c r="F496" s="158" t="s">
        <v>318</v>
      </c>
      <c r="G496" s="159">
        <v>2</v>
      </c>
      <c r="H496" s="159">
        <v>0</v>
      </c>
      <c r="I496" s="159">
        <v>0</v>
      </c>
      <c r="J496" s="159">
        <v>0</v>
      </c>
      <c r="K496" s="159">
        <v>0</v>
      </c>
      <c r="L496" s="159">
        <v>1</v>
      </c>
      <c r="M496" s="159">
        <v>0</v>
      </c>
      <c r="N496" s="159">
        <v>4</v>
      </c>
      <c r="O496" s="159">
        <v>5</v>
      </c>
      <c r="P496" s="160"/>
      <c r="Q496" s="160"/>
      <c r="R496" s="189"/>
    </row>
    <row r="497" spans="1:18" ht="14.25">
      <c r="A497" s="158" t="s">
        <v>320</v>
      </c>
      <c r="B497" s="158" t="s">
        <v>93</v>
      </c>
      <c r="C497" s="158" t="s">
        <v>299</v>
      </c>
      <c r="D497" s="158" t="s">
        <v>213</v>
      </c>
      <c r="E497" s="158" t="s">
        <v>103</v>
      </c>
      <c r="F497" s="158" t="s">
        <v>318</v>
      </c>
      <c r="G497" s="159">
        <v>2</v>
      </c>
      <c r="H497" s="159">
        <v>6947</v>
      </c>
      <c r="I497" s="159">
        <v>7535</v>
      </c>
      <c r="J497" s="159">
        <v>9314</v>
      </c>
      <c r="K497" s="159">
        <v>12398</v>
      </c>
      <c r="L497" s="159">
        <v>14444</v>
      </c>
      <c r="M497" s="159">
        <v>15139</v>
      </c>
      <c r="N497" s="159">
        <v>17757</v>
      </c>
      <c r="O497" s="159">
        <v>13373</v>
      </c>
      <c r="P497" s="160"/>
      <c r="Q497" s="160"/>
      <c r="R497" s="189"/>
    </row>
    <row r="498" spans="1:18" ht="14.25">
      <c r="A498" s="158" t="s">
        <v>320</v>
      </c>
      <c r="B498" s="158" t="s">
        <v>93</v>
      </c>
      <c r="C498" s="158" t="s">
        <v>301</v>
      </c>
      <c r="D498" s="158" t="s">
        <v>283</v>
      </c>
      <c r="E498" s="158" t="s">
        <v>103</v>
      </c>
      <c r="F498" s="158" t="s">
        <v>318</v>
      </c>
      <c r="G498" s="159">
        <v>2</v>
      </c>
      <c r="H498" s="159">
        <v>1305</v>
      </c>
      <c r="I498" s="159">
        <v>1535</v>
      </c>
      <c r="J498" s="159">
        <v>1955</v>
      </c>
      <c r="K498" s="159">
        <v>2539</v>
      </c>
      <c r="L498" s="159">
        <v>3098</v>
      </c>
      <c r="M498" s="159">
        <v>3486</v>
      </c>
      <c r="N498" s="159">
        <v>4141</v>
      </c>
      <c r="O498" s="159">
        <v>3284</v>
      </c>
      <c r="P498" s="160"/>
      <c r="Q498" s="160"/>
      <c r="R498" s="189"/>
    </row>
    <row r="499" spans="1:18" ht="14.25">
      <c r="A499" s="158" t="s">
        <v>320</v>
      </c>
      <c r="B499" s="158" t="s">
        <v>93</v>
      </c>
      <c r="C499" s="158" t="s">
        <v>301</v>
      </c>
      <c r="D499" s="158" t="s">
        <v>285</v>
      </c>
      <c r="E499" s="158" t="s">
        <v>103</v>
      </c>
      <c r="F499" s="158" t="s">
        <v>318</v>
      </c>
      <c r="G499" s="159">
        <v>2</v>
      </c>
      <c r="H499" s="159">
        <v>1172</v>
      </c>
      <c r="I499" s="159">
        <v>1301</v>
      </c>
      <c r="J499" s="159">
        <v>1612</v>
      </c>
      <c r="K499" s="159">
        <v>1990</v>
      </c>
      <c r="L499" s="159">
        <v>2348</v>
      </c>
      <c r="M499" s="159">
        <v>2518</v>
      </c>
      <c r="N499" s="159">
        <v>3080</v>
      </c>
      <c r="O499" s="159">
        <v>2381</v>
      </c>
      <c r="P499" s="160"/>
      <c r="Q499" s="160"/>
      <c r="R499" s="189"/>
    </row>
    <row r="500" spans="1:18" ht="14.25">
      <c r="A500" s="158" t="s">
        <v>320</v>
      </c>
      <c r="B500" s="158" t="s">
        <v>93</v>
      </c>
      <c r="C500" s="158" t="s">
        <v>301</v>
      </c>
      <c r="D500" s="158" t="s">
        <v>286</v>
      </c>
      <c r="E500" s="158" t="s">
        <v>103</v>
      </c>
      <c r="F500" s="158" t="s">
        <v>318</v>
      </c>
      <c r="G500" s="159">
        <v>2</v>
      </c>
      <c r="H500" s="159">
        <v>0</v>
      </c>
      <c r="I500" s="159">
        <v>0</v>
      </c>
      <c r="J500" s="159">
        <v>0</v>
      </c>
      <c r="K500" s="159">
        <v>0</v>
      </c>
      <c r="L500" s="159">
        <v>0</v>
      </c>
      <c r="M500" s="159">
        <v>0</v>
      </c>
      <c r="N500" s="159">
        <v>0</v>
      </c>
      <c r="O500" s="159">
        <v>2</v>
      </c>
      <c r="P500" s="160"/>
      <c r="Q500" s="160"/>
      <c r="R500" s="189"/>
    </row>
    <row r="501" spans="1:18" ht="14.25">
      <c r="A501" s="158" t="s">
        <v>320</v>
      </c>
      <c r="B501" s="158" t="s">
        <v>93</v>
      </c>
      <c r="C501" s="158" t="s">
        <v>301</v>
      </c>
      <c r="D501" s="158" t="s">
        <v>213</v>
      </c>
      <c r="E501" s="158" t="s">
        <v>103</v>
      </c>
      <c r="F501" s="158" t="s">
        <v>318</v>
      </c>
      <c r="G501" s="159">
        <v>2</v>
      </c>
      <c r="H501" s="159">
        <v>2476</v>
      </c>
      <c r="I501" s="159">
        <v>2836</v>
      </c>
      <c r="J501" s="159">
        <v>3567</v>
      </c>
      <c r="K501" s="159">
        <v>4529</v>
      </c>
      <c r="L501" s="159">
        <v>5446</v>
      </c>
      <c r="M501" s="159">
        <v>6004</v>
      </c>
      <c r="N501" s="159">
        <v>7222</v>
      </c>
      <c r="O501" s="159">
        <v>5667</v>
      </c>
      <c r="P501" s="160"/>
      <c r="Q501" s="160"/>
      <c r="R501" s="189"/>
    </row>
    <row r="502" spans="1:18" ht="14.25">
      <c r="A502" s="158" t="s">
        <v>320</v>
      </c>
      <c r="B502" s="158" t="s">
        <v>93</v>
      </c>
      <c r="C502" s="158" t="s">
        <v>303</v>
      </c>
      <c r="D502" s="158" t="s">
        <v>283</v>
      </c>
      <c r="E502" s="158" t="s">
        <v>103</v>
      </c>
      <c r="F502" s="158" t="s">
        <v>318</v>
      </c>
      <c r="G502" s="159">
        <v>2</v>
      </c>
      <c r="H502" s="159">
        <v>315</v>
      </c>
      <c r="I502" s="159">
        <v>392</v>
      </c>
      <c r="J502" s="159">
        <v>546</v>
      </c>
      <c r="K502" s="159">
        <v>715</v>
      </c>
      <c r="L502" s="159">
        <v>895</v>
      </c>
      <c r="M502" s="159">
        <v>1034</v>
      </c>
      <c r="N502" s="159">
        <v>1362</v>
      </c>
      <c r="O502" s="159">
        <v>1067</v>
      </c>
      <c r="P502" s="160"/>
      <c r="Q502" s="160"/>
      <c r="R502" s="189"/>
    </row>
    <row r="503" spans="1:18" ht="14.25">
      <c r="A503" s="158" t="s">
        <v>320</v>
      </c>
      <c r="B503" s="158" t="s">
        <v>93</v>
      </c>
      <c r="C503" s="158" t="s">
        <v>303</v>
      </c>
      <c r="D503" s="158" t="s">
        <v>285</v>
      </c>
      <c r="E503" s="158" t="s">
        <v>103</v>
      </c>
      <c r="F503" s="158" t="s">
        <v>318</v>
      </c>
      <c r="G503" s="159">
        <v>2</v>
      </c>
      <c r="H503" s="159">
        <v>367</v>
      </c>
      <c r="I503" s="159">
        <v>434</v>
      </c>
      <c r="J503" s="159">
        <v>605</v>
      </c>
      <c r="K503" s="159">
        <v>759</v>
      </c>
      <c r="L503" s="159">
        <v>862</v>
      </c>
      <c r="M503" s="159">
        <v>939</v>
      </c>
      <c r="N503" s="159">
        <v>1181</v>
      </c>
      <c r="O503" s="159">
        <v>892</v>
      </c>
      <c r="P503" s="160"/>
      <c r="Q503" s="160"/>
      <c r="R503" s="189"/>
    </row>
    <row r="504" spans="1:18" ht="14.25">
      <c r="A504" s="158" t="s">
        <v>320</v>
      </c>
      <c r="B504" s="158" t="s">
        <v>93</v>
      </c>
      <c r="C504" s="158" t="s">
        <v>303</v>
      </c>
      <c r="D504" s="158" t="s">
        <v>286</v>
      </c>
      <c r="E504" s="158" t="s">
        <v>103</v>
      </c>
      <c r="F504" s="158" t="s">
        <v>318</v>
      </c>
      <c r="G504" s="159">
        <v>2</v>
      </c>
      <c r="H504" s="159">
        <v>0</v>
      </c>
      <c r="I504" s="159">
        <v>0</v>
      </c>
      <c r="J504" s="159">
        <v>0</v>
      </c>
      <c r="K504" s="159">
        <v>0</v>
      </c>
      <c r="L504" s="159">
        <v>0</v>
      </c>
      <c r="M504" s="159">
        <v>0</v>
      </c>
      <c r="N504" s="159">
        <v>0</v>
      </c>
      <c r="O504" s="159">
        <v>1</v>
      </c>
      <c r="P504" s="160"/>
      <c r="Q504" s="160"/>
      <c r="R504" s="189"/>
    </row>
    <row r="505" spans="1:18" ht="14.25">
      <c r="A505" s="158" t="s">
        <v>320</v>
      </c>
      <c r="B505" s="158" t="s">
        <v>93</v>
      </c>
      <c r="C505" s="158" t="s">
        <v>303</v>
      </c>
      <c r="D505" s="158" t="s">
        <v>213</v>
      </c>
      <c r="E505" s="158" t="s">
        <v>103</v>
      </c>
      <c r="F505" s="158" t="s">
        <v>318</v>
      </c>
      <c r="G505" s="159">
        <v>2</v>
      </c>
      <c r="H505" s="159">
        <v>682</v>
      </c>
      <c r="I505" s="159">
        <v>826</v>
      </c>
      <c r="J505" s="159">
        <v>1151</v>
      </c>
      <c r="K505" s="159">
        <v>1474</v>
      </c>
      <c r="L505" s="159">
        <v>1757</v>
      </c>
      <c r="M505" s="159">
        <v>1973</v>
      </c>
      <c r="N505" s="159">
        <v>2543</v>
      </c>
      <c r="O505" s="159">
        <v>1960</v>
      </c>
      <c r="P505" s="160"/>
      <c r="Q505" s="160"/>
      <c r="R505" s="189"/>
    </row>
    <row r="506" spans="1:18" ht="14.25">
      <c r="A506" s="158" t="s">
        <v>320</v>
      </c>
      <c r="B506" s="158" t="s">
        <v>93</v>
      </c>
      <c r="C506" s="158" t="s">
        <v>305</v>
      </c>
      <c r="D506" s="158" t="s">
        <v>283</v>
      </c>
      <c r="E506" s="158" t="s">
        <v>103</v>
      </c>
      <c r="F506" s="158" t="s">
        <v>318</v>
      </c>
      <c r="G506" s="159">
        <v>2</v>
      </c>
      <c r="H506" s="159">
        <v>60</v>
      </c>
      <c r="I506" s="159">
        <v>78</v>
      </c>
      <c r="J506" s="159">
        <v>119</v>
      </c>
      <c r="K506" s="159">
        <v>185</v>
      </c>
      <c r="L506" s="159">
        <v>253</v>
      </c>
      <c r="M506" s="159">
        <v>326</v>
      </c>
      <c r="N506" s="159">
        <v>454</v>
      </c>
      <c r="O506" s="159">
        <v>369</v>
      </c>
      <c r="P506" s="160"/>
      <c r="Q506" s="160"/>
      <c r="R506" s="189"/>
    </row>
    <row r="507" spans="1:18" ht="14.25">
      <c r="A507" s="158" t="s">
        <v>320</v>
      </c>
      <c r="B507" s="158" t="s">
        <v>93</v>
      </c>
      <c r="C507" s="158" t="s">
        <v>305</v>
      </c>
      <c r="D507" s="158" t="s">
        <v>285</v>
      </c>
      <c r="E507" s="158" t="s">
        <v>103</v>
      </c>
      <c r="F507" s="158" t="s">
        <v>318</v>
      </c>
      <c r="G507" s="159">
        <v>2</v>
      </c>
      <c r="H507" s="159">
        <v>89</v>
      </c>
      <c r="I507" s="159">
        <v>118</v>
      </c>
      <c r="J507" s="159">
        <v>184</v>
      </c>
      <c r="K507" s="159">
        <v>250</v>
      </c>
      <c r="L507" s="159">
        <v>349</v>
      </c>
      <c r="M507" s="159">
        <v>421</v>
      </c>
      <c r="N507" s="159">
        <v>561</v>
      </c>
      <c r="O507" s="159">
        <v>455</v>
      </c>
      <c r="P507" s="160"/>
      <c r="Q507" s="160"/>
      <c r="R507" s="189"/>
    </row>
    <row r="508" spans="1:18" ht="14.25">
      <c r="A508" s="158" t="s">
        <v>320</v>
      </c>
      <c r="B508" s="158" t="s">
        <v>93</v>
      </c>
      <c r="C508" s="158" t="s">
        <v>305</v>
      </c>
      <c r="D508" s="158" t="s">
        <v>286</v>
      </c>
      <c r="E508" s="158" t="s">
        <v>103</v>
      </c>
      <c r="F508" s="158" t="s">
        <v>318</v>
      </c>
      <c r="G508" s="159">
        <v>2</v>
      </c>
      <c r="H508" s="159">
        <v>0</v>
      </c>
      <c r="I508" s="159">
        <v>0</v>
      </c>
      <c r="J508" s="159">
        <v>0</v>
      </c>
      <c r="K508" s="159">
        <v>0</v>
      </c>
      <c r="L508" s="159">
        <v>0</v>
      </c>
      <c r="M508" s="159">
        <v>0</v>
      </c>
      <c r="N508" s="159">
        <v>0</v>
      </c>
      <c r="O508" s="159">
        <v>0</v>
      </c>
      <c r="P508" s="160"/>
      <c r="Q508" s="160"/>
      <c r="R508" s="189"/>
    </row>
    <row r="509" spans="1:18" ht="14.25">
      <c r="A509" s="158" t="s">
        <v>320</v>
      </c>
      <c r="B509" s="158" t="s">
        <v>93</v>
      </c>
      <c r="C509" s="158" t="s">
        <v>305</v>
      </c>
      <c r="D509" s="158" t="s">
        <v>213</v>
      </c>
      <c r="E509" s="158" t="s">
        <v>103</v>
      </c>
      <c r="F509" s="158" t="s">
        <v>318</v>
      </c>
      <c r="G509" s="159">
        <v>2</v>
      </c>
      <c r="H509" s="159">
        <v>149</v>
      </c>
      <c r="I509" s="159">
        <v>196</v>
      </c>
      <c r="J509" s="159">
        <v>303</v>
      </c>
      <c r="K509" s="159">
        <v>434</v>
      </c>
      <c r="L509" s="159">
        <v>602</v>
      </c>
      <c r="M509" s="159">
        <v>747</v>
      </c>
      <c r="N509" s="159">
        <v>1016</v>
      </c>
      <c r="O509" s="159">
        <v>824</v>
      </c>
      <c r="P509" s="160"/>
      <c r="Q509" s="160"/>
      <c r="R509" s="189"/>
    </row>
    <row r="510" spans="1:18" ht="14.25">
      <c r="A510" s="158" t="s">
        <v>320</v>
      </c>
      <c r="B510" s="158" t="s">
        <v>93</v>
      </c>
      <c r="C510" s="158" t="s">
        <v>307</v>
      </c>
      <c r="D510" s="158" t="s">
        <v>283</v>
      </c>
      <c r="E510" s="158" t="s">
        <v>103</v>
      </c>
      <c r="F510" s="158" t="s">
        <v>318</v>
      </c>
      <c r="G510" s="159">
        <v>2</v>
      </c>
      <c r="H510" s="159">
        <v>0</v>
      </c>
      <c r="I510" s="159">
        <v>0</v>
      </c>
      <c r="J510" s="159">
        <v>1</v>
      </c>
      <c r="K510" s="159">
        <v>2</v>
      </c>
      <c r="L510" s="159">
        <v>3</v>
      </c>
      <c r="M510" s="159">
        <v>7</v>
      </c>
      <c r="N510" s="159">
        <v>16</v>
      </c>
      <c r="O510" s="159">
        <v>12</v>
      </c>
      <c r="P510" s="160"/>
      <c r="Q510" s="160"/>
      <c r="R510" s="189"/>
    </row>
    <row r="511" spans="1:18" ht="14.25">
      <c r="A511" s="158" t="s">
        <v>320</v>
      </c>
      <c r="B511" s="158" t="s">
        <v>93</v>
      </c>
      <c r="C511" s="158" t="s">
        <v>307</v>
      </c>
      <c r="D511" s="158" t="s">
        <v>285</v>
      </c>
      <c r="E511" s="158" t="s">
        <v>103</v>
      </c>
      <c r="F511" s="158" t="s">
        <v>318</v>
      </c>
      <c r="G511" s="159">
        <v>2</v>
      </c>
      <c r="H511" s="159">
        <v>0</v>
      </c>
      <c r="I511" s="159">
        <v>1</v>
      </c>
      <c r="J511" s="159">
        <v>2</v>
      </c>
      <c r="K511" s="159">
        <v>2</v>
      </c>
      <c r="L511" s="159">
        <v>7</v>
      </c>
      <c r="M511" s="159">
        <v>10</v>
      </c>
      <c r="N511" s="159">
        <v>18</v>
      </c>
      <c r="O511" s="159">
        <v>21</v>
      </c>
      <c r="P511" s="160"/>
      <c r="Q511" s="160"/>
      <c r="R511" s="189"/>
    </row>
    <row r="512" spans="1:18" ht="14.25">
      <c r="A512" s="158" t="s">
        <v>320</v>
      </c>
      <c r="B512" s="158" t="s">
        <v>93</v>
      </c>
      <c r="C512" s="158" t="s">
        <v>307</v>
      </c>
      <c r="D512" s="158" t="s">
        <v>286</v>
      </c>
      <c r="E512" s="158" t="s">
        <v>103</v>
      </c>
      <c r="F512" s="158" t="s">
        <v>318</v>
      </c>
      <c r="G512" s="159">
        <v>2</v>
      </c>
      <c r="H512" s="159">
        <v>0</v>
      </c>
      <c r="I512" s="159">
        <v>0</v>
      </c>
      <c r="J512" s="159">
        <v>0</v>
      </c>
      <c r="K512" s="159">
        <v>0</v>
      </c>
      <c r="L512" s="159">
        <v>0</v>
      </c>
      <c r="M512" s="159">
        <v>0</v>
      </c>
      <c r="N512" s="159">
        <v>0</v>
      </c>
      <c r="O512" s="159">
        <v>0</v>
      </c>
      <c r="P512" s="160"/>
      <c r="Q512" s="160"/>
      <c r="R512" s="189"/>
    </row>
    <row r="513" spans="1:18" ht="14.25">
      <c r="A513" s="158" t="s">
        <v>320</v>
      </c>
      <c r="B513" s="158" t="s">
        <v>93</v>
      </c>
      <c r="C513" s="158" t="s">
        <v>307</v>
      </c>
      <c r="D513" s="158" t="s">
        <v>213</v>
      </c>
      <c r="E513" s="158" t="s">
        <v>103</v>
      </c>
      <c r="F513" s="158" t="s">
        <v>318</v>
      </c>
      <c r="G513" s="159">
        <v>2</v>
      </c>
      <c r="H513" s="159">
        <v>1</v>
      </c>
      <c r="I513" s="159">
        <v>1</v>
      </c>
      <c r="J513" s="159">
        <v>3</v>
      </c>
      <c r="K513" s="159">
        <v>4</v>
      </c>
      <c r="L513" s="159">
        <v>10</v>
      </c>
      <c r="M513" s="159">
        <v>17</v>
      </c>
      <c r="N513" s="159">
        <v>34</v>
      </c>
      <c r="O513" s="159">
        <v>33</v>
      </c>
      <c r="P513" s="160"/>
      <c r="Q513" s="160"/>
      <c r="R513" s="189"/>
    </row>
    <row r="514" spans="1:18" ht="14.25">
      <c r="A514" s="158" t="s">
        <v>320</v>
      </c>
      <c r="B514" s="158" t="s">
        <v>93</v>
      </c>
      <c r="C514" s="158" t="s">
        <v>309</v>
      </c>
      <c r="D514" s="158" t="s">
        <v>283</v>
      </c>
      <c r="E514" s="158" t="s">
        <v>103</v>
      </c>
      <c r="F514" s="158" t="s">
        <v>318</v>
      </c>
      <c r="G514" s="159">
        <v>2</v>
      </c>
      <c r="H514" s="159">
        <v>0</v>
      </c>
      <c r="I514" s="159">
        <v>0</v>
      </c>
      <c r="J514" s="159">
        <v>0</v>
      </c>
      <c r="K514" s="159">
        <v>0</v>
      </c>
      <c r="L514" s="159">
        <v>0</v>
      </c>
      <c r="M514" s="159">
        <v>0</v>
      </c>
      <c r="N514" s="159">
        <v>0</v>
      </c>
      <c r="O514" s="159">
        <v>0</v>
      </c>
      <c r="P514" s="160"/>
      <c r="Q514" s="160"/>
      <c r="R514" s="189"/>
    </row>
    <row r="515" spans="1:18" ht="14.25">
      <c r="A515" s="158" t="s">
        <v>320</v>
      </c>
      <c r="B515" s="158" t="s">
        <v>93</v>
      </c>
      <c r="C515" s="158" t="s">
        <v>309</v>
      </c>
      <c r="D515" s="158" t="s">
        <v>285</v>
      </c>
      <c r="E515" s="158" t="s">
        <v>103</v>
      </c>
      <c r="F515" s="158" t="s">
        <v>318</v>
      </c>
      <c r="G515" s="159">
        <v>2</v>
      </c>
      <c r="H515" s="159">
        <v>0</v>
      </c>
      <c r="I515" s="159">
        <v>0</v>
      </c>
      <c r="J515" s="159">
        <v>0</v>
      </c>
      <c r="K515" s="159">
        <v>0</v>
      </c>
      <c r="L515" s="159">
        <v>0</v>
      </c>
      <c r="M515" s="159">
        <v>0</v>
      </c>
      <c r="N515" s="159">
        <v>0</v>
      </c>
      <c r="O515" s="159">
        <v>0</v>
      </c>
      <c r="P515" s="160"/>
      <c r="Q515" s="160"/>
      <c r="R515" s="189"/>
    </row>
    <row r="516" spans="1:18" ht="14.25">
      <c r="A516" s="158" t="s">
        <v>320</v>
      </c>
      <c r="B516" s="158" t="s">
        <v>93</v>
      </c>
      <c r="C516" s="158" t="s">
        <v>309</v>
      </c>
      <c r="D516" s="158" t="s">
        <v>286</v>
      </c>
      <c r="E516" s="158" t="s">
        <v>103</v>
      </c>
      <c r="F516" s="158" t="s">
        <v>318</v>
      </c>
      <c r="G516" s="159">
        <v>2</v>
      </c>
      <c r="H516" s="159">
        <v>0</v>
      </c>
      <c r="I516" s="159">
        <v>0</v>
      </c>
      <c r="J516" s="159">
        <v>0</v>
      </c>
      <c r="K516" s="159">
        <v>0</v>
      </c>
      <c r="L516" s="159">
        <v>0</v>
      </c>
      <c r="M516" s="159">
        <v>0</v>
      </c>
      <c r="N516" s="159">
        <v>0</v>
      </c>
      <c r="O516" s="159">
        <v>0</v>
      </c>
      <c r="P516" s="160"/>
      <c r="Q516" s="160"/>
      <c r="R516" s="189"/>
    </row>
    <row r="517" spans="1:18" ht="14.25">
      <c r="A517" s="158" t="s">
        <v>320</v>
      </c>
      <c r="B517" s="158" t="s">
        <v>93</v>
      </c>
      <c r="C517" s="158" t="s">
        <v>309</v>
      </c>
      <c r="D517" s="158" t="s">
        <v>213</v>
      </c>
      <c r="E517" s="158" t="s">
        <v>103</v>
      </c>
      <c r="F517" s="158" t="s">
        <v>318</v>
      </c>
      <c r="G517" s="159">
        <v>2</v>
      </c>
      <c r="H517" s="159">
        <v>0</v>
      </c>
      <c r="I517" s="159">
        <v>0</v>
      </c>
      <c r="J517" s="159">
        <v>0</v>
      </c>
      <c r="K517" s="159">
        <v>0</v>
      </c>
      <c r="L517" s="159">
        <v>0</v>
      </c>
      <c r="M517" s="159">
        <v>0</v>
      </c>
      <c r="N517" s="159">
        <v>0</v>
      </c>
      <c r="O517" s="159">
        <v>0</v>
      </c>
      <c r="P517" s="160"/>
      <c r="Q517" s="160"/>
      <c r="R517" s="189"/>
    </row>
    <row r="518" spans="1:18" ht="14.25">
      <c r="A518" s="158" t="s">
        <v>320</v>
      </c>
      <c r="B518" s="158" t="s">
        <v>93</v>
      </c>
      <c r="C518" s="158" t="s">
        <v>213</v>
      </c>
      <c r="D518" s="158" t="s">
        <v>283</v>
      </c>
      <c r="E518" s="158" t="s">
        <v>103</v>
      </c>
      <c r="F518" s="158" t="s">
        <v>318</v>
      </c>
      <c r="G518" s="159">
        <v>2</v>
      </c>
      <c r="H518" s="159">
        <v>53508</v>
      </c>
      <c r="I518" s="159">
        <v>57554</v>
      </c>
      <c r="J518" s="159">
        <v>66735</v>
      </c>
      <c r="K518" s="159">
        <v>76256</v>
      </c>
      <c r="L518" s="159">
        <v>85318</v>
      </c>
      <c r="M518" s="159">
        <v>86741</v>
      </c>
      <c r="N518" s="159">
        <v>101637</v>
      </c>
      <c r="O518" s="159">
        <v>67853</v>
      </c>
      <c r="P518" s="160"/>
      <c r="Q518" s="160"/>
      <c r="R518" s="189"/>
    </row>
    <row r="519" spans="1:18" ht="14.25">
      <c r="A519" s="158" t="s">
        <v>320</v>
      </c>
      <c r="B519" s="158" t="s">
        <v>93</v>
      </c>
      <c r="C519" s="158" t="s">
        <v>213</v>
      </c>
      <c r="D519" s="158" t="s">
        <v>285</v>
      </c>
      <c r="E519" s="158" t="s">
        <v>103</v>
      </c>
      <c r="F519" s="158" t="s">
        <v>318</v>
      </c>
      <c r="G519" s="159">
        <v>2</v>
      </c>
      <c r="H519" s="159">
        <v>37037</v>
      </c>
      <c r="I519" s="159">
        <v>39428</v>
      </c>
      <c r="J519" s="159">
        <v>45643</v>
      </c>
      <c r="K519" s="159">
        <v>51746</v>
      </c>
      <c r="L519" s="159">
        <v>57492</v>
      </c>
      <c r="M519" s="159">
        <v>57705</v>
      </c>
      <c r="N519" s="159">
        <v>67290</v>
      </c>
      <c r="O519" s="159">
        <v>47966</v>
      </c>
      <c r="P519" s="160"/>
      <c r="Q519" s="160"/>
      <c r="R519" s="189"/>
    </row>
    <row r="520" spans="1:18" ht="14.25">
      <c r="A520" s="158" t="s">
        <v>320</v>
      </c>
      <c r="B520" s="158" t="s">
        <v>93</v>
      </c>
      <c r="C520" s="158" t="s">
        <v>213</v>
      </c>
      <c r="D520" s="158" t="s">
        <v>286</v>
      </c>
      <c r="E520" s="158" t="s">
        <v>103</v>
      </c>
      <c r="F520" s="158" t="s">
        <v>318</v>
      </c>
      <c r="G520" s="159">
        <v>2</v>
      </c>
      <c r="H520" s="159">
        <v>0</v>
      </c>
      <c r="I520" s="159">
        <v>0</v>
      </c>
      <c r="J520" s="159">
        <v>1</v>
      </c>
      <c r="K520" s="159">
        <v>4</v>
      </c>
      <c r="L520" s="159">
        <v>10</v>
      </c>
      <c r="M520" s="159">
        <v>29</v>
      </c>
      <c r="N520" s="159">
        <v>53</v>
      </c>
      <c r="O520" s="159">
        <v>86</v>
      </c>
      <c r="P520" s="160"/>
      <c r="Q520" s="160"/>
      <c r="R520" s="189"/>
    </row>
    <row r="521" spans="1:18" ht="14.25">
      <c r="A521" s="158" t="s">
        <v>320</v>
      </c>
      <c r="B521" s="158" t="s">
        <v>93</v>
      </c>
      <c r="C521" s="158" t="s">
        <v>213</v>
      </c>
      <c r="D521" s="158" t="s">
        <v>213</v>
      </c>
      <c r="E521" s="158" t="s">
        <v>103</v>
      </c>
      <c r="F521" s="158" t="s">
        <v>318</v>
      </c>
      <c r="G521" s="159">
        <v>2</v>
      </c>
      <c r="H521" s="159">
        <v>90546</v>
      </c>
      <c r="I521" s="159">
        <v>96982</v>
      </c>
      <c r="J521" s="159">
        <v>112379</v>
      </c>
      <c r="K521" s="159">
        <v>128006</v>
      </c>
      <c r="L521" s="159">
        <v>142820</v>
      </c>
      <c r="M521" s="159">
        <v>144475</v>
      </c>
      <c r="N521" s="159">
        <v>168980</v>
      </c>
      <c r="O521" s="159">
        <v>115904</v>
      </c>
      <c r="P521" s="160"/>
      <c r="Q521" s="160"/>
      <c r="R521" s="189"/>
    </row>
    <row r="522" spans="1:18" ht="14.25">
      <c r="A522" s="158" t="s">
        <v>320</v>
      </c>
      <c r="B522" s="158" t="s">
        <v>94</v>
      </c>
      <c r="C522" s="158" t="s">
        <v>284</v>
      </c>
      <c r="D522" s="158" t="s">
        <v>283</v>
      </c>
      <c r="E522" s="158" t="s">
        <v>103</v>
      </c>
      <c r="F522" s="158" t="s">
        <v>318</v>
      </c>
      <c r="G522" s="159">
        <v>2</v>
      </c>
      <c r="H522" s="159">
        <v>539</v>
      </c>
      <c r="I522" s="159">
        <v>671</v>
      </c>
      <c r="J522" s="159">
        <v>817</v>
      </c>
      <c r="K522" s="159">
        <v>885</v>
      </c>
      <c r="L522" s="159">
        <v>872</v>
      </c>
      <c r="M522" s="159">
        <v>644</v>
      </c>
      <c r="N522" s="159">
        <v>693</v>
      </c>
      <c r="O522" s="159">
        <v>638</v>
      </c>
      <c r="P522" s="160"/>
      <c r="Q522" s="160"/>
      <c r="R522" s="189"/>
    </row>
    <row r="523" spans="1:18" ht="14.25">
      <c r="A523" s="158" t="s">
        <v>320</v>
      </c>
      <c r="B523" s="158" t="s">
        <v>94</v>
      </c>
      <c r="C523" s="158" t="s">
        <v>284</v>
      </c>
      <c r="D523" s="158" t="s">
        <v>285</v>
      </c>
      <c r="E523" s="158" t="s">
        <v>103</v>
      </c>
      <c r="F523" s="158" t="s">
        <v>318</v>
      </c>
      <c r="G523" s="159">
        <v>2</v>
      </c>
      <c r="H523" s="159">
        <v>630</v>
      </c>
      <c r="I523" s="159">
        <v>813</v>
      </c>
      <c r="J523" s="159">
        <v>1005</v>
      </c>
      <c r="K523" s="159">
        <v>1108</v>
      </c>
      <c r="L523" s="159">
        <v>1076</v>
      </c>
      <c r="M523" s="159">
        <v>756</v>
      </c>
      <c r="N523" s="159">
        <v>800</v>
      </c>
      <c r="O523" s="159">
        <v>764</v>
      </c>
      <c r="P523" s="160"/>
      <c r="Q523" s="160"/>
      <c r="R523" s="189"/>
    </row>
    <row r="524" spans="1:18" ht="14.25">
      <c r="A524" s="158" t="s">
        <v>320</v>
      </c>
      <c r="B524" s="158" t="s">
        <v>94</v>
      </c>
      <c r="C524" s="158" t="s">
        <v>284</v>
      </c>
      <c r="D524" s="158" t="s">
        <v>286</v>
      </c>
      <c r="E524" s="158" t="s">
        <v>103</v>
      </c>
      <c r="F524" s="158" t="s">
        <v>318</v>
      </c>
      <c r="G524" s="159">
        <v>2</v>
      </c>
      <c r="H524" s="159">
        <v>0</v>
      </c>
      <c r="I524" s="159">
        <v>0</v>
      </c>
      <c r="J524" s="159">
        <v>0</v>
      </c>
      <c r="K524" s="159">
        <v>0</v>
      </c>
      <c r="L524" s="159">
        <v>0</v>
      </c>
      <c r="M524" s="159">
        <v>0</v>
      </c>
      <c r="N524" s="159">
        <v>0</v>
      </c>
      <c r="O524" s="159">
        <v>1</v>
      </c>
      <c r="P524" s="160"/>
      <c r="Q524" s="160"/>
      <c r="R524" s="189"/>
    </row>
    <row r="525" spans="1:18" ht="14.25">
      <c r="A525" s="158" t="s">
        <v>320</v>
      </c>
      <c r="B525" s="158" t="s">
        <v>94</v>
      </c>
      <c r="C525" s="158" t="s">
        <v>284</v>
      </c>
      <c r="D525" s="158" t="s">
        <v>213</v>
      </c>
      <c r="E525" s="158" t="s">
        <v>103</v>
      </c>
      <c r="F525" s="158" t="s">
        <v>318</v>
      </c>
      <c r="G525" s="159">
        <v>2</v>
      </c>
      <c r="H525" s="159">
        <v>1169</v>
      </c>
      <c r="I525" s="159">
        <v>1484</v>
      </c>
      <c r="J525" s="159">
        <v>1822</v>
      </c>
      <c r="K525" s="159">
        <v>1994</v>
      </c>
      <c r="L525" s="159">
        <v>1948</v>
      </c>
      <c r="M525" s="159">
        <v>1400</v>
      </c>
      <c r="N525" s="159">
        <v>1494</v>
      </c>
      <c r="O525" s="159">
        <v>1403</v>
      </c>
      <c r="P525" s="160"/>
      <c r="Q525" s="160"/>
      <c r="R525" s="189"/>
    </row>
    <row r="526" spans="1:18" ht="14.25">
      <c r="A526" s="158" t="s">
        <v>320</v>
      </c>
      <c r="B526" s="158" t="s">
        <v>94</v>
      </c>
      <c r="C526" s="158" t="s">
        <v>289</v>
      </c>
      <c r="D526" s="158" t="s">
        <v>283</v>
      </c>
      <c r="E526" s="158" t="s">
        <v>103</v>
      </c>
      <c r="F526" s="158" t="s">
        <v>318</v>
      </c>
      <c r="G526" s="159">
        <v>2</v>
      </c>
      <c r="H526" s="159">
        <v>3442</v>
      </c>
      <c r="I526" s="159">
        <v>4946</v>
      </c>
      <c r="J526" s="159">
        <v>7769</v>
      </c>
      <c r="K526" s="159">
        <v>8122</v>
      </c>
      <c r="L526" s="159">
        <v>8117</v>
      </c>
      <c r="M526" s="159">
        <v>6634</v>
      </c>
      <c r="N526" s="159">
        <v>7184</v>
      </c>
      <c r="O526" s="159">
        <v>6511</v>
      </c>
      <c r="P526" s="160"/>
      <c r="Q526" s="160"/>
      <c r="R526" s="189"/>
    </row>
    <row r="527" spans="1:18" ht="14.25">
      <c r="A527" s="158" t="s">
        <v>320</v>
      </c>
      <c r="B527" s="158" t="s">
        <v>94</v>
      </c>
      <c r="C527" s="158" t="s">
        <v>289</v>
      </c>
      <c r="D527" s="158" t="s">
        <v>285</v>
      </c>
      <c r="E527" s="158" t="s">
        <v>103</v>
      </c>
      <c r="F527" s="158" t="s">
        <v>318</v>
      </c>
      <c r="G527" s="159">
        <v>2</v>
      </c>
      <c r="H527" s="159">
        <v>4838</v>
      </c>
      <c r="I527" s="159">
        <v>6822</v>
      </c>
      <c r="J527" s="159">
        <v>10745</v>
      </c>
      <c r="K527" s="159">
        <v>11161</v>
      </c>
      <c r="L527" s="159">
        <v>11019</v>
      </c>
      <c r="M527" s="159">
        <v>8761</v>
      </c>
      <c r="N527" s="159">
        <v>10645</v>
      </c>
      <c r="O527" s="159">
        <v>8350</v>
      </c>
      <c r="P527" s="160"/>
      <c r="Q527" s="160"/>
      <c r="R527" s="189"/>
    </row>
    <row r="528" spans="1:18" ht="14.25">
      <c r="A528" s="158" t="s">
        <v>320</v>
      </c>
      <c r="B528" s="158" t="s">
        <v>94</v>
      </c>
      <c r="C528" s="158" t="s">
        <v>289</v>
      </c>
      <c r="D528" s="158" t="s">
        <v>286</v>
      </c>
      <c r="E528" s="158" t="s">
        <v>103</v>
      </c>
      <c r="F528" s="158" t="s">
        <v>318</v>
      </c>
      <c r="G528" s="159">
        <v>2</v>
      </c>
      <c r="H528" s="159">
        <v>0</v>
      </c>
      <c r="I528" s="159">
        <v>0</v>
      </c>
      <c r="J528" s="159">
        <v>0</v>
      </c>
      <c r="K528" s="159">
        <v>1</v>
      </c>
      <c r="L528" s="159">
        <v>1</v>
      </c>
      <c r="M528" s="159">
        <v>1</v>
      </c>
      <c r="N528" s="159">
        <v>1</v>
      </c>
      <c r="O528" s="159">
        <v>2</v>
      </c>
      <c r="P528" s="160"/>
      <c r="Q528" s="160"/>
      <c r="R528" s="189"/>
    </row>
    <row r="529" spans="1:18" ht="14.25">
      <c r="A529" s="158" t="s">
        <v>320</v>
      </c>
      <c r="B529" s="158" t="s">
        <v>94</v>
      </c>
      <c r="C529" s="158" t="s">
        <v>289</v>
      </c>
      <c r="D529" s="158" t="s">
        <v>213</v>
      </c>
      <c r="E529" s="158" t="s">
        <v>103</v>
      </c>
      <c r="F529" s="158" t="s">
        <v>318</v>
      </c>
      <c r="G529" s="159">
        <v>2</v>
      </c>
      <c r="H529" s="159">
        <v>8279</v>
      </c>
      <c r="I529" s="159">
        <v>11768</v>
      </c>
      <c r="J529" s="159">
        <v>18514</v>
      </c>
      <c r="K529" s="159">
        <v>19284</v>
      </c>
      <c r="L529" s="159">
        <v>19137</v>
      </c>
      <c r="M529" s="159">
        <v>15396</v>
      </c>
      <c r="N529" s="159">
        <v>17830</v>
      </c>
      <c r="O529" s="159">
        <v>14863</v>
      </c>
      <c r="P529" s="160"/>
      <c r="Q529" s="160"/>
      <c r="R529" s="189"/>
    </row>
    <row r="530" spans="1:18" ht="14.25">
      <c r="A530" s="158" t="s">
        <v>320</v>
      </c>
      <c r="B530" s="158" t="s">
        <v>94</v>
      </c>
      <c r="C530" s="158" t="s">
        <v>291</v>
      </c>
      <c r="D530" s="158" t="s">
        <v>283</v>
      </c>
      <c r="E530" s="158" t="s">
        <v>103</v>
      </c>
      <c r="F530" s="158" t="s">
        <v>318</v>
      </c>
      <c r="G530" s="159">
        <v>2</v>
      </c>
      <c r="H530" s="159">
        <v>4158</v>
      </c>
      <c r="I530" s="159">
        <v>6427</v>
      </c>
      <c r="J530" s="159">
        <v>12008</v>
      </c>
      <c r="K530" s="159">
        <v>13397</v>
      </c>
      <c r="L530" s="159">
        <v>14371</v>
      </c>
      <c r="M530" s="159">
        <v>13249</v>
      </c>
      <c r="N530" s="159">
        <v>15615</v>
      </c>
      <c r="O530" s="159">
        <v>14824</v>
      </c>
      <c r="P530" s="160"/>
      <c r="Q530" s="160"/>
      <c r="R530" s="189"/>
    </row>
    <row r="531" spans="1:18" ht="14.25">
      <c r="A531" s="158" t="s">
        <v>320</v>
      </c>
      <c r="B531" s="158" t="s">
        <v>94</v>
      </c>
      <c r="C531" s="158" t="s">
        <v>291</v>
      </c>
      <c r="D531" s="158" t="s">
        <v>285</v>
      </c>
      <c r="E531" s="158" t="s">
        <v>103</v>
      </c>
      <c r="F531" s="158" t="s">
        <v>318</v>
      </c>
      <c r="G531" s="159">
        <v>2</v>
      </c>
      <c r="H531" s="159">
        <v>7327</v>
      </c>
      <c r="I531" s="159">
        <v>11016</v>
      </c>
      <c r="J531" s="159">
        <v>20281</v>
      </c>
      <c r="K531" s="159">
        <v>22292</v>
      </c>
      <c r="L531" s="159">
        <v>23362</v>
      </c>
      <c r="M531" s="159">
        <v>21182</v>
      </c>
      <c r="N531" s="159">
        <v>24172</v>
      </c>
      <c r="O531" s="159">
        <v>22631</v>
      </c>
      <c r="P531" s="160"/>
      <c r="Q531" s="160"/>
      <c r="R531" s="189"/>
    </row>
    <row r="532" spans="1:18" ht="14.25">
      <c r="A532" s="158" t="s">
        <v>320</v>
      </c>
      <c r="B532" s="158" t="s">
        <v>94</v>
      </c>
      <c r="C532" s="158" t="s">
        <v>291</v>
      </c>
      <c r="D532" s="158" t="s">
        <v>286</v>
      </c>
      <c r="E532" s="158" t="s">
        <v>103</v>
      </c>
      <c r="F532" s="158" t="s">
        <v>318</v>
      </c>
      <c r="G532" s="159">
        <v>2</v>
      </c>
      <c r="H532" s="159">
        <v>0</v>
      </c>
      <c r="I532" s="159">
        <v>0</v>
      </c>
      <c r="J532" s="159">
        <v>0</v>
      </c>
      <c r="K532" s="159">
        <v>1</v>
      </c>
      <c r="L532" s="159">
        <v>1</v>
      </c>
      <c r="M532" s="159">
        <v>1</v>
      </c>
      <c r="N532" s="159">
        <v>1</v>
      </c>
      <c r="O532" s="159">
        <v>2</v>
      </c>
      <c r="P532" s="160"/>
      <c r="Q532" s="160"/>
      <c r="R532" s="189"/>
    </row>
    <row r="533" spans="1:18" ht="14.25">
      <c r="A533" s="158" t="s">
        <v>320</v>
      </c>
      <c r="B533" s="158" t="s">
        <v>94</v>
      </c>
      <c r="C533" s="158" t="s">
        <v>291</v>
      </c>
      <c r="D533" s="158" t="s">
        <v>213</v>
      </c>
      <c r="E533" s="158" t="s">
        <v>103</v>
      </c>
      <c r="F533" s="158" t="s">
        <v>318</v>
      </c>
      <c r="G533" s="159">
        <v>2</v>
      </c>
      <c r="H533" s="159">
        <v>11486</v>
      </c>
      <c r="I533" s="159">
        <v>17444</v>
      </c>
      <c r="J533" s="159">
        <v>32290</v>
      </c>
      <c r="K533" s="159">
        <v>35689</v>
      </c>
      <c r="L533" s="159">
        <v>37733</v>
      </c>
      <c r="M533" s="159">
        <v>34431</v>
      </c>
      <c r="N533" s="159">
        <v>39788</v>
      </c>
      <c r="O533" s="159">
        <v>37457</v>
      </c>
      <c r="P533" s="160"/>
      <c r="Q533" s="160"/>
      <c r="R533" s="189"/>
    </row>
    <row r="534" spans="1:18" ht="14.25">
      <c r="A534" s="158" t="s">
        <v>320</v>
      </c>
      <c r="B534" s="158" t="s">
        <v>94</v>
      </c>
      <c r="C534" s="158" t="s">
        <v>293</v>
      </c>
      <c r="D534" s="158" t="s">
        <v>283</v>
      </c>
      <c r="E534" s="158" t="s">
        <v>103</v>
      </c>
      <c r="F534" s="158" t="s">
        <v>318</v>
      </c>
      <c r="G534" s="159">
        <v>2</v>
      </c>
      <c r="H534" s="159">
        <v>1815</v>
      </c>
      <c r="I534" s="159">
        <v>2942</v>
      </c>
      <c r="J534" s="159">
        <v>5806</v>
      </c>
      <c r="K534" s="159">
        <v>6676</v>
      </c>
      <c r="L534" s="159">
        <v>7324</v>
      </c>
      <c r="M534" s="159">
        <v>7007</v>
      </c>
      <c r="N534" s="159">
        <v>8272</v>
      </c>
      <c r="O534" s="159">
        <v>7917</v>
      </c>
      <c r="P534" s="160"/>
      <c r="Q534" s="160"/>
      <c r="R534" s="189"/>
    </row>
    <row r="535" spans="1:18" ht="14.25">
      <c r="A535" s="158" t="s">
        <v>320</v>
      </c>
      <c r="B535" s="158" t="s">
        <v>94</v>
      </c>
      <c r="C535" s="158" t="s">
        <v>293</v>
      </c>
      <c r="D535" s="158" t="s">
        <v>285</v>
      </c>
      <c r="E535" s="158" t="s">
        <v>103</v>
      </c>
      <c r="F535" s="158" t="s">
        <v>318</v>
      </c>
      <c r="G535" s="159">
        <v>2</v>
      </c>
      <c r="H535" s="159">
        <v>3450</v>
      </c>
      <c r="I535" s="159">
        <v>5578</v>
      </c>
      <c r="J535" s="159">
        <v>11236</v>
      </c>
      <c r="K535" s="159">
        <v>12756</v>
      </c>
      <c r="L535" s="159">
        <v>13736</v>
      </c>
      <c r="M535" s="159">
        <v>12953</v>
      </c>
      <c r="N535" s="159">
        <v>14795</v>
      </c>
      <c r="O535" s="159">
        <v>13849</v>
      </c>
      <c r="P535" s="160"/>
      <c r="Q535" s="160"/>
      <c r="R535" s="189"/>
    </row>
    <row r="536" spans="1:18" ht="14.25">
      <c r="A536" s="158" t="s">
        <v>320</v>
      </c>
      <c r="B536" s="158" t="s">
        <v>94</v>
      </c>
      <c r="C536" s="158" t="s">
        <v>293</v>
      </c>
      <c r="D536" s="158" t="s">
        <v>286</v>
      </c>
      <c r="E536" s="158" t="s">
        <v>103</v>
      </c>
      <c r="F536" s="158" t="s">
        <v>318</v>
      </c>
      <c r="G536" s="159">
        <v>2</v>
      </c>
      <c r="H536" s="159">
        <v>0</v>
      </c>
      <c r="I536" s="159">
        <v>0</v>
      </c>
      <c r="J536" s="159">
        <v>0</v>
      </c>
      <c r="K536" s="159">
        <v>0</v>
      </c>
      <c r="L536" s="159">
        <v>0</v>
      </c>
      <c r="M536" s="159">
        <v>0</v>
      </c>
      <c r="N536" s="159">
        <v>0</v>
      </c>
      <c r="O536" s="159">
        <v>1</v>
      </c>
      <c r="P536" s="160"/>
      <c r="Q536" s="160"/>
      <c r="R536" s="189"/>
    </row>
    <row r="537" spans="1:18" ht="14.25">
      <c r="A537" s="158" t="s">
        <v>320</v>
      </c>
      <c r="B537" s="158" t="s">
        <v>94</v>
      </c>
      <c r="C537" s="158" t="s">
        <v>293</v>
      </c>
      <c r="D537" s="158" t="s">
        <v>213</v>
      </c>
      <c r="E537" s="158" t="s">
        <v>103</v>
      </c>
      <c r="F537" s="158" t="s">
        <v>318</v>
      </c>
      <c r="G537" s="159">
        <v>2</v>
      </c>
      <c r="H537" s="159">
        <v>5265</v>
      </c>
      <c r="I537" s="159">
        <v>8520</v>
      </c>
      <c r="J537" s="159">
        <v>17042</v>
      </c>
      <c r="K537" s="159">
        <v>19432</v>
      </c>
      <c r="L537" s="159">
        <v>21060</v>
      </c>
      <c r="M537" s="159">
        <v>19961</v>
      </c>
      <c r="N537" s="159">
        <v>23067</v>
      </c>
      <c r="O537" s="159">
        <v>21766</v>
      </c>
      <c r="P537" s="160"/>
      <c r="Q537" s="160"/>
      <c r="R537" s="189"/>
    </row>
    <row r="538" spans="1:18" ht="14.25">
      <c r="A538" s="158" t="s">
        <v>320</v>
      </c>
      <c r="B538" s="158" t="s">
        <v>94</v>
      </c>
      <c r="C538" s="158" t="s">
        <v>295</v>
      </c>
      <c r="D538" s="158" t="s">
        <v>283</v>
      </c>
      <c r="E538" s="158" t="s">
        <v>103</v>
      </c>
      <c r="F538" s="158" t="s">
        <v>318</v>
      </c>
      <c r="G538" s="159">
        <v>2</v>
      </c>
      <c r="H538" s="159">
        <v>1575</v>
      </c>
      <c r="I538" s="159">
        <v>2396</v>
      </c>
      <c r="J538" s="159">
        <v>4561</v>
      </c>
      <c r="K538" s="159">
        <v>5175</v>
      </c>
      <c r="L538" s="159">
        <v>5712</v>
      </c>
      <c r="M538" s="159">
        <v>5731</v>
      </c>
      <c r="N538" s="159">
        <v>7098</v>
      </c>
      <c r="O538" s="159">
        <v>7255</v>
      </c>
      <c r="P538" s="160"/>
      <c r="Q538" s="160"/>
      <c r="R538" s="189"/>
    </row>
    <row r="539" spans="1:18" ht="14.25">
      <c r="A539" s="158" t="s">
        <v>320</v>
      </c>
      <c r="B539" s="158" t="s">
        <v>94</v>
      </c>
      <c r="C539" s="158" t="s">
        <v>295</v>
      </c>
      <c r="D539" s="158" t="s">
        <v>285</v>
      </c>
      <c r="E539" s="158" t="s">
        <v>103</v>
      </c>
      <c r="F539" s="158" t="s">
        <v>318</v>
      </c>
      <c r="G539" s="159">
        <v>2</v>
      </c>
      <c r="H539" s="159">
        <v>3284</v>
      </c>
      <c r="I539" s="159">
        <v>5006</v>
      </c>
      <c r="J539" s="159">
        <v>9767</v>
      </c>
      <c r="K539" s="159">
        <v>10797</v>
      </c>
      <c r="L539" s="159">
        <v>11689</v>
      </c>
      <c r="M539" s="159">
        <v>11579</v>
      </c>
      <c r="N539" s="159">
        <v>13943</v>
      </c>
      <c r="O539" s="159">
        <v>13913</v>
      </c>
      <c r="P539" s="160"/>
      <c r="Q539" s="160"/>
      <c r="R539" s="189"/>
    </row>
    <row r="540" spans="1:18" ht="14.25">
      <c r="A540" s="158" t="s">
        <v>320</v>
      </c>
      <c r="B540" s="158" t="s">
        <v>94</v>
      </c>
      <c r="C540" s="158" t="s">
        <v>295</v>
      </c>
      <c r="D540" s="158" t="s">
        <v>286</v>
      </c>
      <c r="E540" s="158" t="s">
        <v>103</v>
      </c>
      <c r="F540" s="158" t="s">
        <v>318</v>
      </c>
      <c r="G540" s="159">
        <v>2</v>
      </c>
      <c r="H540" s="159">
        <v>0</v>
      </c>
      <c r="I540" s="159">
        <v>0</v>
      </c>
      <c r="J540" s="159">
        <v>0</v>
      </c>
      <c r="K540" s="159">
        <v>0</v>
      </c>
      <c r="L540" s="159">
        <v>0</v>
      </c>
      <c r="M540" s="159">
        <v>0</v>
      </c>
      <c r="N540" s="159">
        <v>0</v>
      </c>
      <c r="O540" s="159">
        <v>1</v>
      </c>
      <c r="P540" s="160"/>
      <c r="Q540" s="160"/>
      <c r="R540" s="189"/>
    </row>
    <row r="541" spans="1:18" ht="14.25">
      <c r="A541" s="158" t="s">
        <v>320</v>
      </c>
      <c r="B541" s="158" t="s">
        <v>94</v>
      </c>
      <c r="C541" s="158" t="s">
        <v>295</v>
      </c>
      <c r="D541" s="158" t="s">
        <v>213</v>
      </c>
      <c r="E541" s="158" t="s">
        <v>103</v>
      </c>
      <c r="F541" s="158" t="s">
        <v>318</v>
      </c>
      <c r="G541" s="159">
        <v>2</v>
      </c>
      <c r="H541" s="159">
        <v>4859</v>
      </c>
      <c r="I541" s="159">
        <v>7402</v>
      </c>
      <c r="J541" s="159">
        <v>14328</v>
      </c>
      <c r="K541" s="159">
        <v>15972</v>
      </c>
      <c r="L541" s="159">
        <v>17401</v>
      </c>
      <c r="M541" s="159">
        <v>17310</v>
      </c>
      <c r="N541" s="159">
        <v>21041</v>
      </c>
      <c r="O541" s="159">
        <v>21169</v>
      </c>
      <c r="P541" s="160"/>
      <c r="Q541" s="160"/>
      <c r="R541" s="189"/>
    </row>
    <row r="542" spans="1:18" ht="14.25">
      <c r="A542" s="158" t="s">
        <v>320</v>
      </c>
      <c r="B542" s="158" t="s">
        <v>94</v>
      </c>
      <c r="C542" s="158" t="s">
        <v>297</v>
      </c>
      <c r="D542" s="158" t="s">
        <v>283</v>
      </c>
      <c r="E542" s="158" t="s">
        <v>103</v>
      </c>
      <c r="F542" s="158" t="s">
        <v>318</v>
      </c>
      <c r="G542" s="159">
        <v>2</v>
      </c>
      <c r="H542" s="159">
        <v>1037</v>
      </c>
      <c r="I542" s="159">
        <v>1624</v>
      </c>
      <c r="J542" s="159">
        <v>3288</v>
      </c>
      <c r="K542" s="159">
        <v>3890</v>
      </c>
      <c r="L542" s="159">
        <v>4390</v>
      </c>
      <c r="M542" s="159">
        <v>4455</v>
      </c>
      <c r="N542" s="159">
        <v>5284</v>
      </c>
      <c r="O542" s="159">
        <v>5239</v>
      </c>
      <c r="P542" s="160"/>
      <c r="Q542" s="160"/>
      <c r="R542" s="189"/>
    </row>
    <row r="543" spans="1:18" ht="14.25">
      <c r="A543" s="158" t="s">
        <v>320</v>
      </c>
      <c r="B543" s="158" t="s">
        <v>94</v>
      </c>
      <c r="C543" s="158" t="s">
        <v>297</v>
      </c>
      <c r="D543" s="158" t="s">
        <v>285</v>
      </c>
      <c r="E543" s="158" t="s">
        <v>103</v>
      </c>
      <c r="F543" s="158" t="s">
        <v>318</v>
      </c>
      <c r="G543" s="159">
        <v>2</v>
      </c>
      <c r="H543" s="159">
        <v>2390</v>
      </c>
      <c r="I543" s="159">
        <v>3674</v>
      </c>
      <c r="J543" s="159">
        <v>7704</v>
      </c>
      <c r="K543" s="159">
        <v>8983</v>
      </c>
      <c r="L543" s="159">
        <v>9909</v>
      </c>
      <c r="M543" s="159">
        <v>9829</v>
      </c>
      <c r="N543" s="159">
        <v>11401</v>
      </c>
      <c r="O543" s="159">
        <v>11160</v>
      </c>
      <c r="P543" s="160"/>
      <c r="Q543" s="160"/>
      <c r="R543" s="189"/>
    </row>
    <row r="544" spans="1:18" ht="14.25">
      <c r="A544" s="158" t="s">
        <v>320</v>
      </c>
      <c r="B544" s="158" t="s">
        <v>94</v>
      </c>
      <c r="C544" s="158" t="s">
        <v>297</v>
      </c>
      <c r="D544" s="158" t="s">
        <v>286</v>
      </c>
      <c r="E544" s="158" t="s">
        <v>103</v>
      </c>
      <c r="F544" s="158" t="s">
        <v>318</v>
      </c>
      <c r="G544" s="159">
        <v>2</v>
      </c>
      <c r="H544" s="159">
        <v>0</v>
      </c>
      <c r="I544" s="159">
        <v>0</v>
      </c>
      <c r="J544" s="159">
        <v>0</v>
      </c>
      <c r="K544" s="159">
        <v>0</v>
      </c>
      <c r="L544" s="159">
        <v>0</v>
      </c>
      <c r="M544" s="159">
        <v>0</v>
      </c>
      <c r="N544" s="159">
        <v>0</v>
      </c>
      <c r="O544" s="159">
        <v>1</v>
      </c>
      <c r="P544" s="160"/>
      <c r="Q544" s="160"/>
      <c r="R544" s="189"/>
    </row>
    <row r="545" spans="1:18" ht="14.25">
      <c r="A545" s="158" t="s">
        <v>320</v>
      </c>
      <c r="B545" s="158" t="s">
        <v>94</v>
      </c>
      <c r="C545" s="158" t="s">
        <v>297</v>
      </c>
      <c r="D545" s="158" t="s">
        <v>213</v>
      </c>
      <c r="E545" s="158" t="s">
        <v>103</v>
      </c>
      <c r="F545" s="158" t="s">
        <v>318</v>
      </c>
      <c r="G545" s="159">
        <v>2</v>
      </c>
      <c r="H545" s="159">
        <v>3427</v>
      </c>
      <c r="I545" s="159">
        <v>5298</v>
      </c>
      <c r="J545" s="159">
        <v>10992</v>
      </c>
      <c r="K545" s="159">
        <v>12873</v>
      </c>
      <c r="L545" s="159">
        <v>14299</v>
      </c>
      <c r="M545" s="159">
        <v>14284</v>
      </c>
      <c r="N545" s="159">
        <v>16685</v>
      </c>
      <c r="O545" s="159">
        <v>16401</v>
      </c>
      <c r="P545" s="160"/>
      <c r="Q545" s="160"/>
      <c r="R545" s="189"/>
    </row>
    <row r="546" spans="1:18" ht="14.25">
      <c r="A546" s="158" t="s">
        <v>320</v>
      </c>
      <c r="B546" s="158" t="s">
        <v>94</v>
      </c>
      <c r="C546" s="158" t="s">
        <v>299</v>
      </c>
      <c r="D546" s="158" t="s">
        <v>283</v>
      </c>
      <c r="E546" s="158" t="s">
        <v>103</v>
      </c>
      <c r="F546" s="158" t="s">
        <v>318</v>
      </c>
      <c r="G546" s="159">
        <v>2</v>
      </c>
      <c r="H546" s="159">
        <v>551</v>
      </c>
      <c r="I546" s="159">
        <v>824</v>
      </c>
      <c r="J546" s="159">
        <v>1665</v>
      </c>
      <c r="K546" s="159">
        <v>1919</v>
      </c>
      <c r="L546" s="159">
        <v>2242</v>
      </c>
      <c r="M546" s="159">
        <v>2443</v>
      </c>
      <c r="N546" s="159">
        <v>2955</v>
      </c>
      <c r="O546" s="159">
        <v>3115</v>
      </c>
      <c r="P546" s="160"/>
      <c r="Q546" s="160"/>
      <c r="R546" s="189"/>
    </row>
    <row r="547" spans="1:18" ht="14.25">
      <c r="A547" s="158" t="s">
        <v>320</v>
      </c>
      <c r="B547" s="158" t="s">
        <v>94</v>
      </c>
      <c r="C547" s="158" t="s">
        <v>299</v>
      </c>
      <c r="D547" s="158" t="s">
        <v>285</v>
      </c>
      <c r="E547" s="158" t="s">
        <v>103</v>
      </c>
      <c r="F547" s="158" t="s">
        <v>318</v>
      </c>
      <c r="G547" s="159">
        <v>2</v>
      </c>
      <c r="H547" s="159">
        <v>1168</v>
      </c>
      <c r="I547" s="159">
        <v>1822</v>
      </c>
      <c r="J547" s="159">
        <v>3925</v>
      </c>
      <c r="K547" s="159">
        <v>4594</v>
      </c>
      <c r="L547" s="159">
        <v>5234</v>
      </c>
      <c r="M547" s="159">
        <v>5499</v>
      </c>
      <c r="N547" s="159">
        <v>6842</v>
      </c>
      <c r="O547" s="159">
        <v>7079</v>
      </c>
      <c r="P547" s="160"/>
      <c r="Q547" s="160"/>
      <c r="R547" s="189"/>
    </row>
    <row r="548" spans="1:18" ht="14.25">
      <c r="A548" s="158" t="s">
        <v>320</v>
      </c>
      <c r="B548" s="158" t="s">
        <v>94</v>
      </c>
      <c r="C548" s="158" t="s">
        <v>299</v>
      </c>
      <c r="D548" s="158" t="s">
        <v>286</v>
      </c>
      <c r="E548" s="158" t="s">
        <v>103</v>
      </c>
      <c r="F548" s="158" t="s">
        <v>318</v>
      </c>
      <c r="G548" s="159">
        <v>2</v>
      </c>
      <c r="H548" s="159">
        <v>0</v>
      </c>
      <c r="I548" s="159">
        <v>0</v>
      </c>
      <c r="J548" s="159">
        <v>0</v>
      </c>
      <c r="K548" s="159">
        <v>0</v>
      </c>
      <c r="L548" s="159">
        <v>0</v>
      </c>
      <c r="M548" s="159">
        <v>0</v>
      </c>
      <c r="N548" s="159">
        <v>0</v>
      </c>
      <c r="O548" s="159">
        <v>1</v>
      </c>
      <c r="P548" s="160"/>
      <c r="Q548" s="160"/>
      <c r="R548" s="189"/>
    </row>
    <row r="549" spans="1:18" ht="14.25">
      <c r="A549" s="158" t="s">
        <v>320</v>
      </c>
      <c r="B549" s="158" t="s">
        <v>94</v>
      </c>
      <c r="C549" s="158" t="s">
        <v>299</v>
      </c>
      <c r="D549" s="158" t="s">
        <v>213</v>
      </c>
      <c r="E549" s="158" t="s">
        <v>103</v>
      </c>
      <c r="F549" s="158" t="s">
        <v>318</v>
      </c>
      <c r="G549" s="159">
        <v>2</v>
      </c>
      <c r="H549" s="159">
        <v>1718</v>
      </c>
      <c r="I549" s="159">
        <v>2646</v>
      </c>
      <c r="J549" s="159">
        <v>5590</v>
      </c>
      <c r="K549" s="159">
        <v>6513</v>
      </c>
      <c r="L549" s="159">
        <v>7476</v>
      </c>
      <c r="M549" s="159">
        <v>7943</v>
      </c>
      <c r="N549" s="159">
        <v>9797</v>
      </c>
      <c r="O549" s="159">
        <v>10195</v>
      </c>
      <c r="P549" s="160"/>
      <c r="Q549" s="160"/>
      <c r="R549" s="189"/>
    </row>
    <row r="550" spans="1:18" ht="14.25">
      <c r="A550" s="158" t="s">
        <v>320</v>
      </c>
      <c r="B550" s="158" t="s">
        <v>94</v>
      </c>
      <c r="C550" s="158" t="s">
        <v>301</v>
      </c>
      <c r="D550" s="158" t="s">
        <v>283</v>
      </c>
      <c r="E550" s="158" t="s">
        <v>103</v>
      </c>
      <c r="F550" s="158" t="s">
        <v>318</v>
      </c>
      <c r="G550" s="159">
        <v>2</v>
      </c>
      <c r="H550" s="159">
        <v>173</v>
      </c>
      <c r="I550" s="159">
        <v>266</v>
      </c>
      <c r="J550" s="159">
        <v>565</v>
      </c>
      <c r="K550" s="159">
        <v>662</v>
      </c>
      <c r="L550" s="159">
        <v>767</v>
      </c>
      <c r="M550" s="159">
        <v>907</v>
      </c>
      <c r="N550" s="159">
        <v>1133</v>
      </c>
      <c r="O550" s="159">
        <v>1201</v>
      </c>
      <c r="P550" s="160"/>
      <c r="Q550" s="160"/>
      <c r="R550" s="189"/>
    </row>
    <row r="551" spans="1:18" ht="14.25">
      <c r="A551" s="158" t="s">
        <v>320</v>
      </c>
      <c r="B551" s="158" t="s">
        <v>94</v>
      </c>
      <c r="C551" s="158" t="s">
        <v>301</v>
      </c>
      <c r="D551" s="158" t="s">
        <v>285</v>
      </c>
      <c r="E551" s="158" t="s">
        <v>103</v>
      </c>
      <c r="F551" s="158" t="s">
        <v>318</v>
      </c>
      <c r="G551" s="159">
        <v>2</v>
      </c>
      <c r="H551" s="159">
        <v>413</v>
      </c>
      <c r="I551" s="159">
        <v>616</v>
      </c>
      <c r="J551" s="159">
        <v>1302</v>
      </c>
      <c r="K551" s="159">
        <v>1486</v>
      </c>
      <c r="L551" s="159">
        <v>1714</v>
      </c>
      <c r="M551" s="159">
        <v>1882</v>
      </c>
      <c r="N551" s="159">
        <v>2443</v>
      </c>
      <c r="O551" s="159">
        <v>2633</v>
      </c>
      <c r="P551" s="160"/>
      <c r="Q551" s="160"/>
      <c r="R551" s="189"/>
    </row>
    <row r="552" spans="1:18" ht="14.25">
      <c r="A552" s="158" t="s">
        <v>320</v>
      </c>
      <c r="B552" s="158" t="s">
        <v>94</v>
      </c>
      <c r="C552" s="158" t="s">
        <v>301</v>
      </c>
      <c r="D552" s="158" t="s">
        <v>286</v>
      </c>
      <c r="E552" s="158" t="s">
        <v>103</v>
      </c>
      <c r="F552" s="158" t="s">
        <v>318</v>
      </c>
      <c r="G552" s="159">
        <v>2</v>
      </c>
      <c r="H552" s="159">
        <v>0</v>
      </c>
      <c r="I552" s="159">
        <v>0</v>
      </c>
      <c r="J552" s="159">
        <v>0</v>
      </c>
      <c r="K552" s="159">
        <v>0</v>
      </c>
      <c r="L552" s="159">
        <v>0</v>
      </c>
      <c r="M552" s="159">
        <v>0</v>
      </c>
      <c r="N552" s="159">
        <v>0</v>
      </c>
      <c r="O552" s="159">
        <v>0</v>
      </c>
      <c r="P552" s="160"/>
      <c r="Q552" s="160"/>
      <c r="R552" s="189"/>
    </row>
    <row r="553" spans="1:18" ht="14.25">
      <c r="A553" s="158" t="s">
        <v>320</v>
      </c>
      <c r="B553" s="158" t="s">
        <v>94</v>
      </c>
      <c r="C553" s="158" t="s">
        <v>301</v>
      </c>
      <c r="D553" s="158" t="s">
        <v>213</v>
      </c>
      <c r="E553" s="158" t="s">
        <v>103</v>
      </c>
      <c r="F553" s="158" t="s">
        <v>318</v>
      </c>
      <c r="G553" s="159">
        <v>2</v>
      </c>
      <c r="H553" s="159">
        <v>586</v>
      </c>
      <c r="I553" s="159">
        <v>882</v>
      </c>
      <c r="J553" s="159">
        <v>1866</v>
      </c>
      <c r="K553" s="159">
        <v>2147</v>
      </c>
      <c r="L553" s="159">
        <v>2481</v>
      </c>
      <c r="M553" s="159">
        <v>2790</v>
      </c>
      <c r="N553" s="159">
        <v>3576</v>
      </c>
      <c r="O553" s="159">
        <v>3834</v>
      </c>
      <c r="P553" s="160"/>
      <c r="Q553" s="160"/>
      <c r="R553" s="189"/>
    </row>
    <row r="554" spans="1:18" ht="14.25">
      <c r="A554" s="158" t="s">
        <v>320</v>
      </c>
      <c r="B554" s="158" t="s">
        <v>94</v>
      </c>
      <c r="C554" s="158" t="s">
        <v>303</v>
      </c>
      <c r="D554" s="158" t="s">
        <v>283</v>
      </c>
      <c r="E554" s="158" t="s">
        <v>103</v>
      </c>
      <c r="F554" s="158" t="s">
        <v>318</v>
      </c>
      <c r="G554" s="159">
        <v>2</v>
      </c>
      <c r="H554" s="159">
        <v>36</v>
      </c>
      <c r="I554" s="159">
        <v>58</v>
      </c>
      <c r="J554" s="159">
        <v>152</v>
      </c>
      <c r="K554" s="159">
        <v>190</v>
      </c>
      <c r="L554" s="159">
        <v>226</v>
      </c>
      <c r="M554" s="159">
        <v>277</v>
      </c>
      <c r="N554" s="159">
        <v>323</v>
      </c>
      <c r="O554" s="159">
        <v>352</v>
      </c>
      <c r="P554" s="160"/>
      <c r="Q554" s="160"/>
      <c r="R554" s="189"/>
    </row>
    <row r="555" spans="1:18" ht="14.25">
      <c r="A555" s="158" t="s">
        <v>320</v>
      </c>
      <c r="B555" s="158" t="s">
        <v>94</v>
      </c>
      <c r="C555" s="158" t="s">
        <v>303</v>
      </c>
      <c r="D555" s="158" t="s">
        <v>285</v>
      </c>
      <c r="E555" s="158" t="s">
        <v>103</v>
      </c>
      <c r="F555" s="158" t="s">
        <v>318</v>
      </c>
      <c r="G555" s="159">
        <v>2</v>
      </c>
      <c r="H555" s="159">
        <v>105</v>
      </c>
      <c r="I555" s="159">
        <v>151</v>
      </c>
      <c r="J555" s="159">
        <v>384</v>
      </c>
      <c r="K555" s="159">
        <v>435</v>
      </c>
      <c r="L555" s="159">
        <v>509</v>
      </c>
      <c r="M555" s="159">
        <v>537</v>
      </c>
      <c r="N555" s="159">
        <v>693</v>
      </c>
      <c r="O555" s="159">
        <v>764</v>
      </c>
      <c r="P555" s="160"/>
      <c r="Q555" s="160"/>
      <c r="R555" s="189"/>
    </row>
    <row r="556" spans="1:18" ht="14.25">
      <c r="A556" s="158" t="s">
        <v>320</v>
      </c>
      <c r="B556" s="158" t="s">
        <v>94</v>
      </c>
      <c r="C556" s="158" t="s">
        <v>303</v>
      </c>
      <c r="D556" s="158" t="s">
        <v>286</v>
      </c>
      <c r="E556" s="158" t="s">
        <v>103</v>
      </c>
      <c r="F556" s="158" t="s">
        <v>318</v>
      </c>
      <c r="G556" s="159">
        <v>2</v>
      </c>
      <c r="H556" s="159">
        <v>0</v>
      </c>
      <c r="I556" s="159">
        <v>0</v>
      </c>
      <c r="J556" s="159">
        <v>0</v>
      </c>
      <c r="K556" s="159">
        <v>0</v>
      </c>
      <c r="L556" s="159">
        <v>0</v>
      </c>
      <c r="M556" s="159">
        <v>0</v>
      </c>
      <c r="N556" s="159">
        <v>0</v>
      </c>
      <c r="O556" s="159">
        <v>0</v>
      </c>
      <c r="P556" s="160"/>
      <c r="Q556" s="160"/>
      <c r="R556" s="189"/>
    </row>
    <row r="557" spans="1:18" ht="14.25">
      <c r="A557" s="158" t="s">
        <v>320</v>
      </c>
      <c r="B557" s="158" t="s">
        <v>94</v>
      </c>
      <c r="C557" s="158" t="s">
        <v>303</v>
      </c>
      <c r="D557" s="158" t="s">
        <v>213</v>
      </c>
      <c r="E557" s="158" t="s">
        <v>103</v>
      </c>
      <c r="F557" s="158" t="s">
        <v>318</v>
      </c>
      <c r="G557" s="159">
        <v>2</v>
      </c>
      <c r="H557" s="159">
        <v>140</v>
      </c>
      <c r="I557" s="159">
        <v>209</v>
      </c>
      <c r="J557" s="159">
        <v>536</v>
      </c>
      <c r="K557" s="159">
        <v>625</v>
      </c>
      <c r="L557" s="159">
        <v>735</v>
      </c>
      <c r="M557" s="159">
        <v>814</v>
      </c>
      <c r="N557" s="159">
        <v>1016</v>
      </c>
      <c r="O557" s="159">
        <v>1116</v>
      </c>
      <c r="P557" s="160"/>
      <c r="Q557" s="160"/>
      <c r="R557" s="189"/>
    </row>
    <row r="558" spans="1:18" ht="14.25">
      <c r="A558" s="158" t="s">
        <v>320</v>
      </c>
      <c r="B558" s="158" t="s">
        <v>94</v>
      </c>
      <c r="C558" s="158" t="s">
        <v>305</v>
      </c>
      <c r="D558" s="158" t="s">
        <v>283</v>
      </c>
      <c r="E558" s="158" t="s">
        <v>103</v>
      </c>
      <c r="F558" s="158" t="s">
        <v>318</v>
      </c>
      <c r="G558" s="159">
        <v>2</v>
      </c>
      <c r="H558" s="159">
        <v>4</v>
      </c>
      <c r="I558" s="159">
        <v>7</v>
      </c>
      <c r="J558" s="159">
        <v>33</v>
      </c>
      <c r="K558" s="159">
        <v>42</v>
      </c>
      <c r="L558" s="159">
        <v>58</v>
      </c>
      <c r="M558" s="159">
        <v>77</v>
      </c>
      <c r="N558" s="159">
        <v>101</v>
      </c>
      <c r="O558" s="159">
        <v>125</v>
      </c>
      <c r="P558" s="160"/>
      <c r="Q558" s="160"/>
      <c r="R558" s="189"/>
    </row>
    <row r="559" spans="1:18" ht="14.25">
      <c r="A559" s="158" t="s">
        <v>320</v>
      </c>
      <c r="B559" s="158" t="s">
        <v>94</v>
      </c>
      <c r="C559" s="158" t="s">
        <v>305</v>
      </c>
      <c r="D559" s="158" t="s">
        <v>285</v>
      </c>
      <c r="E559" s="158" t="s">
        <v>103</v>
      </c>
      <c r="F559" s="158" t="s">
        <v>318</v>
      </c>
      <c r="G559" s="159">
        <v>2</v>
      </c>
      <c r="H559" s="159">
        <v>13</v>
      </c>
      <c r="I559" s="159">
        <v>38</v>
      </c>
      <c r="J559" s="159">
        <v>92</v>
      </c>
      <c r="K559" s="159">
        <v>129</v>
      </c>
      <c r="L559" s="159">
        <v>150</v>
      </c>
      <c r="M559" s="159">
        <v>192</v>
      </c>
      <c r="N559" s="159">
        <v>264</v>
      </c>
      <c r="O559" s="159">
        <v>297</v>
      </c>
      <c r="P559" s="160"/>
      <c r="Q559" s="160"/>
      <c r="R559" s="189"/>
    </row>
    <row r="560" spans="1:18" ht="14.25">
      <c r="A560" s="158" t="s">
        <v>320</v>
      </c>
      <c r="B560" s="158" t="s">
        <v>94</v>
      </c>
      <c r="C560" s="158" t="s">
        <v>305</v>
      </c>
      <c r="D560" s="158" t="s">
        <v>286</v>
      </c>
      <c r="E560" s="158" t="s">
        <v>103</v>
      </c>
      <c r="F560" s="158" t="s">
        <v>318</v>
      </c>
      <c r="G560" s="159">
        <v>2</v>
      </c>
      <c r="H560" s="159">
        <v>0</v>
      </c>
      <c r="I560" s="159">
        <v>0</v>
      </c>
      <c r="J560" s="159">
        <v>0</v>
      </c>
      <c r="K560" s="159">
        <v>0</v>
      </c>
      <c r="L560" s="159">
        <v>0</v>
      </c>
      <c r="M560" s="159">
        <v>0</v>
      </c>
      <c r="N560" s="159">
        <v>0</v>
      </c>
      <c r="O560" s="159">
        <v>0</v>
      </c>
      <c r="P560" s="160"/>
      <c r="Q560" s="160"/>
      <c r="R560" s="189"/>
    </row>
    <row r="561" spans="1:18" ht="14.25">
      <c r="A561" s="158" t="s">
        <v>320</v>
      </c>
      <c r="B561" s="158" t="s">
        <v>94</v>
      </c>
      <c r="C561" s="158" t="s">
        <v>305</v>
      </c>
      <c r="D561" s="158" t="s">
        <v>213</v>
      </c>
      <c r="E561" s="158" t="s">
        <v>103</v>
      </c>
      <c r="F561" s="158" t="s">
        <v>318</v>
      </c>
      <c r="G561" s="159">
        <v>2</v>
      </c>
      <c r="H561" s="159">
        <v>16</v>
      </c>
      <c r="I561" s="159">
        <v>45</v>
      </c>
      <c r="J561" s="159">
        <v>124</v>
      </c>
      <c r="K561" s="159">
        <v>171</v>
      </c>
      <c r="L561" s="159">
        <v>208</v>
      </c>
      <c r="M561" s="159">
        <v>269</v>
      </c>
      <c r="N561" s="159">
        <v>365</v>
      </c>
      <c r="O561" s="159">
        <v>422</v>
      </c>
      <c r="P561" s="160"/>
      <c r="Q561" s="160"/>
      <c r="R561" s="189"/>
    </row>
    <row r="562" spans="1:18" ht="14.25">
      <c r="A562" s="158" t="s">
        <v>320</v>
      </c>
      <c r="B562" s="158" t="s">
        <v>94</v>
      </c>
      <c r="C562" s="158" t="s">
        <v>307</v>
      </c>
      <c r="D562" s="158" t="s">
        <v>283</v>
      </c>
      <c r="E562" s="158" t="s">
        <v>103</v>
      </c>
      <c r="F562" s="158" t="s">
        <v>318</v>
      </c>
      <c r="G562" s="159">
        <v>2</v>
      </c>
      <c r="H562" s="159">
        <v>1</v>
      </c>
      <c r="I562" s="159">
        <v>1</v>
      </c>
      <c r="J562" s="159">
        <v>1</v>
      </c>
      <c r="K562" s="159">
        <v>1</v>
      </c>
      <c r="L562" s="159">
        <v>1</v>
      </c>
      <c r="M562" s="159">
        <v>4</v>
      </c>
      <c r="N562" s="159">
        <v>6</v>
      </c>
      <c r="O562" s="159">
        <v>6</v>
      </c>
      <c r="P562" s="160"/>
      <c r="Q562" s="160"/>
      <c r="R562" s="189"/>
    </row>
    <row r="563" spans="1:18" ht="14.25">
      <c r="A563" s="158" t="s">
        <v>320</v>
      </c>
      <c r="B563" s="158" t="s">
        <v>94</v>
      </c>
      <c r="C563" s="158" t="s">
        <v>307</v>
      </c>
      <c r="D563" s="158" t="s">
        <v>285</v>
      </c>
      <c r="E563" s="158" t="s">
        <v>103</v>
      </c>
      <c r="F563" s="158" t="s">
        <v>318</v>
      </c>
      <c r="G563" s="159">
        <v>2</v>
      </c>
      <c r="H563" s="159">
        <v>0</v>
      </c>
      <c r="I563" s="159">
        <v>1</v>
      </c>
      <c r="J563" s="159">
        <v>2</v>
      </c>
      <c r="K563" s="159">
        <v>2</v>
      </c>
      <c r="L563" s="159">
        <v>3</v>
      </c>
      <c r="M563" s="159">
        <v>5</v>
      </c>
      <c r="N563" s="159">
        <v>6</v>
      </c>
      <c r="O563" s="159">
        <v>7</v>
      </c>
      <c r="P563" s="160"/>
      <c r="Q563" s="160"/>
      <c r="R563" s="189"/>
    </row>
    <row r="564" spans="1:18" ht="14.25">
      <c r="A564" s="158" t="s">
        <v>320</v>
      </c>
      <c r="B564" s="158" t="s">
        <v>94</v>
      </c>
      <c r="C564" s="158" t="s">
        <v>307</v>
      </c>
      <c r="D564" s="158" t="s">
        <v>286</v>
      </c>
      <c r="E564" s="158" t="s">
        <v>103</v>
      </c>
      <c r="F564" s="158" t="s">
        <v>318</v>
      </c>
      <c r="G564" s="159">
        <v>2</v>
      </c>
      <c r="H564" s="159">
        <v>0</v>
      </c>
      <c r="I564" s="159">
        <v>0</v>
      </c>
      <c r="J564" s="159">
        <v>0</v>
      </c>
      <c r="K564" s="159">
        <v>0</v>
      </c>
      <c r="L564" s="159">
        <v>2</v>
      </c>
      <c r="M564" s="159">
        <v>0</v>
      </c>
      <c r="N564" s="159">
        <v>0</v>
      </c>
      <c r="O564" s="159">
        <v>0</v>
      </c>
      <c r="P564" s="160"/>
      <c r="Q564" s="160"/>
      <c r="R564" s="189"/>
    </row>
    <row r="565" spans="1:18" ht="14.25">
      <c r="A565" s="158" t="s">
        <v>320</v>
      </c>
      <c r="B565" s="158" t="s">
        <v>94</v>
      </c>
      <c r="C565" s="158" t="s">
        <v>307</v>
      </c>
      <c r="D565" s="158" t="s">
        <v>213</v>
      </c>
      <c r="E565" s="158" t="s">
        <v>103</v>
      </c>
      <c r="F565" s="158" t="s">
        <v>318</v>
      </c>
      <c r="G565" s="159">
        <v>2</v>
      </c>
      <c r="H565" s="159">
        <v>1</v>
      </c>
      <c r="I565" s="159">
        <v>1</v>
      </c>
      <c r="J565" s="159">
        <v>3</v>
      </c>
      <c r="K565" s="159">
        <v>3</v>
      </c>
      <c r="L565" s="159">
        <v>6</v>
      </c>
      <c r="M565" s="159">
        <v>9</v>
      </c>
      <c r="N565" s="159">
        <v>11</v>
      </c>
      <c r="O565" s="159">
        <v>13</v>
      </c>
      <c r="P565" s="160"/>
      <c r="Q565" s="160"/>
      <c r="R565" s="189"/>
    </row>
    <row r="566" spans="1:18" ht="14.25">
      <c r="A566" s="158" t="s">
        <v>320</v>
      </c>
      <c r="B566" s="158" t="s">
        <v>94</v>
      </c>
      <c r="C566" s="158" t="s">
        <v>309</v>
      </c>
      <c r="D566" s="158" t="s">
        <v>283</v>
      </c>
      <c r="E566" s="158" t="s">
        <v>103</v>
      </c>
      <c r="F566" s="158" t="s">
        <v>318</v>
      </c>
      <c r="G566" s="159">
        <v>2</v>
      </c>
      <c r="H566" s="159">
        <v>4</v>
      </c>
      <c r="I566" s="159">
        <v>1</v>
      </c>
      <c r="J566" s="159">
        <v>4</v>
      </c>
      <c r="K566" s="159">
        <v>1</v>
      </c>
      <c r="L566" s="159">
        <v>1</v>
      </c>
      <c r="M566" s="159">
        <v>1</v>
      </c>
      <c r="N566" s="159">
        <v>0</v>
      </c>
      <c r="O566" s="159">
        <v>0</v>
      </c>
      <c r="P566" s="160"/>
      <c r="Q566" s="160"/>
      <c r="R566" s="189"/>
    </row>
    <row r="567" spans="1:18" ht="14.25">
      <c r="A567" s="158" t="s">
        <v>320</v>
      </c>
      <c r="B567" s="158" t="s">
        <v>94</v>
      </c>
      <c r="C567" s="158" t="s">
        <v>309</v>
      </c>
      <c r="D567" s="158" t="s">
        <v>285</v>
      </c>
      <c r="E567" s="158" t="s">
        <v>103</v>
      </c>
      <c r="F567" s="158" t="s">
        <v>318</v>
      </c>
      <c r="G567" s="159">
        <v>2</v>
      </c>
      <c r="H567" s="159">
        <v>1</v>
      </c>
      <c r="I567" s="159">
        <v>1</v>
      </c>
      <c r="J567" s="159">
        <v>1</v>
      </c>
      <c r="K567" s="159">
        <v>1</v>
      </c>
      <c r="L567" s="159">
        <v>1</v>
      </c>
      <c r="M567" s="159">
        <v>1</v>
      </c>
      <c r="N567" s="159">
        <v>1</v>
      </c>
      <c r="O567" s="159">
        <v>1</v>
      </c>
      <c r="P567" s="160"/>
      <c r="Q567" s="160"/>
      <c r="R567" s="189"/>
    </row>
    <row r="568" spans="1:18" ht="14.25">
      <c r="A568" s="158" t="s">
        <v>320</v>
      </c>
      <c r="B568" s="158" t="s">
        <v>94</v>
      </c>
      <c r="C568" s="158" t="s">
        <v>309</v>
      </c>
      <c r="D568" s="158" t="s">
        <v>286</v>
      </c>
      <c r="E568" s="158" t="s">
        <v>103</v>
      </c>
      <c r="F568" s="158" t="s">
        <v>318</v>
      </c>
      <c r="G568" s="159">
        <v>2</v>
      </c>
      <c r="H568" s="159">
        <v>0</v>
      </c>
      <c r="I568" s="159">
        <v>0</v>
      </c>
      <c r="J568" s="159">
        <v>0</v>
      </c>
      <c r="K568" s="159">
        <v>0</v>
      </c>
      <c r="L568" s="159">
        <v>0</v>
      </c>
      <c r="M568" s="159">
        <v>0</v>
      </c>
      <c r="N568" s="159">
        <v>0</v>
      </c>
      <c r="O568" s="159">
        <v>0</v>
      </c>
      <c r="P568" s="160"/>
      <c r="Q568" s="160"/>
      <c r="R568" s="189"/>
    </row>
    <row r="569" spans="1:18" ht="14.25">
      <c r="A569" s="158" t="s">
        <v>320</v>
      </c>
      <c r="B569" s="158" t="s">
        <v>94</v>
      </c>
      <c r="C569" s="158" t="s">
        <v>309</v>
      </c>
      <c r="D569" s="158" t="s">
        <v>213</v>
      </c>
      <c r="E569" s="158" t="s">
        <v>103</v>
      </c>
      <c r="F569" s="158" t="s">
        <v>318</v>
      </c>
      <c r="G569" s="159">
        <v>2</v>
      </c>
      <c r="H569" s="159">
        <v>4</v>
      </c>
      <c r="I569" s="159">
        <v>2</v>
      </c>
      <c r="J569" s="159">
        <v>5</v>
      </c>
      <c r="K569" s="159">
        <v>2</v>
      </c>
      <c r="L569" s="159">
        <v>2</v>
      </c>
      <c r="M569" s="159">
        <v>1</v>
      </c>
      <c r="N569" s="159">
        <v>1</v>
      </c>
      <c r="O569" s="159">
        <v>1</v>
      </c>
      <c r="P569" s="160"/>
      <c r="Q569" s="160"/>
      <c r="R569" s="189"/>
    </row>
    <row r="570" spans="1:18" ht="14.25">
      <c r="A570" s="158" t="s">
        <v>320</v>
      </c>
      <c r="B570" s="158" t="s">
        <v>94</v>
      </c>
      <c r="C570" s="158" t="s">
        <v>213</v>
      </c>
      <c r="D570" s="158" t="s">
        <v>283</v>
      </c>
      <c r="E570" s="158" t="s">
        <v>103</v>
      </c>
      <c r="F570" s="158" t="s">
        <v>318</v>
      </c>
      <c r="G570" s="159">
        <v>2</v>
      </c>
      <c r="H570" s="159">
        <v>13333</v>
      </c>
      <c r="I570" s="159">
        <v>20163</v>
      </c>
      <c r="J570" s="159">
        <v>36669</v>
      </c>
      <c r="K570" s="159">
        <v>40959</v>
      </c>
      <c r="L570" s="159">
        <v>44080</v>
      </c>
      <c r="M570" s="159">
        <v>41428</v>
      </c>
      <c r="N570" s="159">
        <v>48664</v>
      </c>
      <c r="O570" s="159">
        <v>47185</v>
      </c>
      <c r="P570" s="160"/>
      <c r="Q570" s="160"/>
      <c r="R570" s="189"/>
    </row>
    <row r="571" spans="1:18" ht="14.25">
      <c r="A571" s="158" t="s">
        <v>320</v>
      </c>
      <c r="B571" s="158" t="s">
        <v>94</v>
      </c>
      <c r="C571" s="158" t="s">
        <v>213</v>
      </c>
      <c r="D571" s="158" t="s">
        <v>285</v>
      </c>
      <c r="E571" s="158" t="s">
        <v>103</v>
      </c>
      <c r="F571" s="158" t="s">
        <v>318</v>
      </c>
      <c r="G571" s="159">
        <v>2</v>
      </c>
      <c r="H571" s="159">
        <v>23618</v>
      </c>
      <c r="I571" s="159">
        <v>35540</v>
      </c>
      <c r="J571" s="159">
        <v>66443</v>
      </c>
      <c r="K571" s="159">
        <v>73743</v>
      </c>
      <c r="L571" s="159">
        <v>78401</v>
      </c>
      <c r="M571" s="159">
        <v>73177</v>
      </c>
      <c r="N571" s="159">
        <v>86005</v>
      </c>
      <c r="O571" s="159">
        <v>81448</v>
      </c>
      <c r="P571" s="160"/>
      <c r="Q571" s="160"/>
      <c r="R571" s="189"/>
    </row>
    <row r="572" spans="1:18" ht="14.25">
      <c r="A572" s="158" t="s">
        <v>320</v>
      </c>
      <c r="B572" s="158" t="s">
        <v>94</v>
      </c>
      <c r="C572" s="158" t="s">
        <v>213</v>
      </c>
      <c r="D572" s="158" t="s">
        <v>286</v>
      </c>
      <c r="E572" s="158" t="s">
        <v>103</v>
      </c>
      <c r="F572" s="158" t="s">
        <v>318</v>
      </c>
      <c r="G572" s="159">
        <v>2</v>
      </c>
      <c r="H572" s="159">
        <v>0</v>
      </c>
      <c r="I572" s="159">
        <v>0</v>
      </c>
      <c r="J572" s="159">
        <v>1</v>
      </c>
      <c r="K572" s="159">
        <v>2</v>
      </c>
      <c r="L572" s="159">
        <v>5</v>
      </c>
      <c r="M572" s="159">
        <v>3</v>
      </c>
      <c r="N572" s="159">
        <v>4</v>
      </c>
      <c r="O572" s="159">
        <v>8</v>
      </c>
      <c r="P572" s="160"/>
      <c r="Q572" s="160"/>
      <c r="R572" s="189"/>
    </row>
    <row r="573" spans="1:18" ht="14.25">
      <c r="A573" s="158" t="s">
        <v>320</v>
      </c>
      <c r="B573" s="158" t="s">
        <v>94</v>
      </c>
      <c r="C573" s="158" t="s">
        <v>213</v>
      </c>
      <c r="D573" s="158" t="s">
        <v>213</v>
      </c>
      <c r="E573" s="158" t="s">
        <v>103</v>
      </c>
      <c r="F573" s="158" t="s">
        <v>318</v>
      </c>
      <c r="G573" s="159">
        <v>2</v>
      </c>
      <c r="H573" s="159">
        <v>36951</v>
      </c>
      <c r="I573" s="159">
        <v>55702</v>
      </c>
      <c r="J573" s="159">
        <v>103113</v>
      </c>
      <c r="K573" s="159">
        <v>114705</v>
      </c>
      <c r="L573" s="159">
        <v>122486</v>
      </c>
      <c r="M573" s="159">
        <v>114608</v>
      </c>
      <c r="N573" s="159">
        <v>134673</v>
      </c>
      <c r="O573" s="159">
        <v>128640</v>
      </c>
      <c r="P573" s="160"/>
      <c r="Q573" s="160"/>
      <c r="R573" s="189"/>
    </row>
    <row r="574" spans="1:18">
      <c r="A574" s="158" t="s">
        <v>320</v>
      </c>
      <c r="B574" s="158" t="s">
        <v>91</v>
      </c>
      <c r="C574" s="158" t="s">
        <v>284</v>
      </c>
      <c r="D574" s="158" t="s">
        <v>283</v>
      </c>
      <c r="E574" s="158" t="s">
        <v>311</v>
      </c>
      <c r="F574" s="158" t="s">
        <v>319</v>
      </c>
      <c r="G574" s="159">
        <v>3</v>
      </c>
      <c r="H574" s="159">
        <v>7852</v>
      </c>
      <c r="I574" s="159">
        <v>7835</v>
      </c>
      <c r="J574" s="159">
        <v>8340</v>
      </c>
      <c r="K574" s="159">
        <v>8334</v>
      </c>
      <c r="L574" s="159">
        <v>8551</v>
      </c>
      <c r="M574" s="159">
        <v>8381</v>
      </c>
      <c r="N574" s="159">
        <v>9101</v>
      </c>
      <c r="O574" s="159">
        <v>7883</v>
      </c>
      <c r="P574" s="160"/>
      <c r="Q574" s="160"/>
    </row>
    <row r="575" spans="1:18">
      <c r="A575" s="158" t="s">
        <v>320</v>
      </c>
      <c r="B575" s="158" t="s">
        <v>91</v>
      </c>
      <c r="C575" s="158" t="s">
        <v>284</v>
      </c>
      <c r="D575" s="158" t="s">
        <v>285</v>
      </c>
      <c r="E575" s="158" t="s">
        <v>311</v>
      </c>
      <c r="F575" s="158" t="s">
        <v>319</v>
      </c>
      <c r="G575" s="159">
        <v>3</v>
      </c>
      <c r="H575" s="159">
        <v>8765</v>
      </c>
      <c r="I575" s="159">
        <v>8865</v>
      </c>
      <c r="J575" s="159">
        <v>8918</v>
      </c>
      <c r="K575" s="159">
        <v>7613</v>
      </c>
      <c r="L575" s="159">
        <v>7750</v>
      </c>
      <c r="M575" s="159">
        <v>7349</v>
      </c>
      <c r="N575" s="159">
        <v>8438</v>
      </c>
      <c r="O575" s="159">
        <v>7198</v>
      </c>
      <c r="P575" s="160"/>
      <c r="Q575" s="160"/>
    </row>
    <row r="576" spans="1:18">
      <c r="A576" s="158" t="s">
        <v>320</v>
      </c>
      <c r="B576" s="158" t="s">
        <v>91</v>
      </c>
      <c r="C576" s="158" t="s">
        <v>284</v>
      </c>
      <c r="D576" s="158" t="s">
        <v>286</v>
      </c>
      <c r="E576" s="158" t="s">
        <v>311</v>
      </c>
      <c r="F576" s="158" t="s">
        <v>319</v>
      </c>
      <c r="G576" s="159">
        <v>3</v>
      </c>
      <c r="H576" s="159">
        <v>0</v>
      </c>
      <c r="I576" s="159">
        <v>0</v>
      </c>
      <c r="J576" s="159">
        <v>0</v>
      </c>
      <c r="K576" s="159">
        <v>0</v>
      </c>
      <c r="L576" s="159">
        <v>0</v>
      </c>
      <c r="M576" s="159">
        <v>8000</v>
      </c>
      <c r="N576" s="159">
        <v>5735</v>
      </c>
      <c r="O576" s="159">
        <v>4211</v>
      </c>
      <c r="P576" s="160"/>
      <c r="Q576" s="160"/>
    </row>
    <row r="577" spans="1:17">
      <c r="A577" s="158" t="s">
        <v>320</v>
      </c>
      <c r="B577" s="158" t="s">
        <v>91</v>
      </c>
      <c r="C577" s="158" t="s">
        <v>284</v>
      </c>
      <c r="D577" s="158" t="s">
        <v>213</v>
      </c>
      <c r="E577" s="158" t="s">
        <v>311</v>
      </c>
      <c r="F577" s="158" t="s">
        <v>319</v>
      </c>
      <c r="G577" s="159">
        <v>3</v>
      </c>
      <c r="H577" s="159">
        <v>8275</v>
      </c>
      <c r="I577" s="159">
        <v>8315</v>
      </c>
      <c r="J577" s="159">
        <v>8616</v>
      </c>
      <c r="K577" s="159">
        <v>7999</v>
      </c>
      <c r="L577" s="159">
        <v>8171</v>
      </c>
      <c r="M577" s="159">
        <v>7898</v>
      </c>
      <c r="N577" s="159">
        <v>8782</v>
      </c>
      <c r="O577" s="159">
        <v>7561</v>
      </c>
      <c r="P577" s="160"/>
      <c r="Q577" s="160"/>
    </row>
    <row r="578" spans="1:17">
      <c r="A578" s="158" t="s">
        <v>320</v>
      </c>
      <c r="B578" s="158" t="s">
        <v>91</v>
      </c>
      <c r="C578" s="158" t="s">
        <v>289</v>
      </c>
      <c r="D578" s="158" t="s">
        <v>283</v>
      </c>
      <c r="E578" s="158" t="s">
        <v>311</v>
      </c>
      <c r="F578" s="158" t="s">
        <v>319</v>
      </c>
      <c r="G578" s="159">
        <v>3</v>
      </c>
      <c r="H578" s="159">
        <v>28216</v>
      </c>
      <c r="I578" s="159">
        <v>30523</v>
      </c>
      <c r="J578" s="159">
        <v>34108</v>
      </c>
      <c r="K578" s="159">
        <v>35418</v>
      </c>
      <c r="L578" s="159">
        <v>37465</v>
      </c>
      <c r="M578" s="159">
        <v>37936</v>
      </c>
      <c r="N578" s="159">
        <v>43059</v>
      </c>
      <c r="O578" s="159">
        <v>39750</v>
      </c>
      <c r="P578" s="160"/>
      <c r="Q578" s="160"/>
    </row>
    <row r="579" spans="1:17">
      <c r="A579" s="158" t="s">
        <v>320</v>
      </c>
      <c r="B579" s="158" t="s">
        <v>91</v>
      </c>
      <c r="C579" s="158" t="s">
        <v>289</v>
      </c>
      <c r="D579" s="158" t="s">
        <v>285</v>
      </c>
      <c r="E579" s="158" t="s">
        <v>311</v>
      </c>
      <c r="F579" s="158" t="s">
        <v>319</v>
      </c>
      <c r="G579" s="159">
        <v>3</v>
      </c>
      <c r="H579" s="159">
        <v>33342</v>
      </c>
      <c r="I579" s="159">
        <v>35712</v>
      </c>
      <c r="J579" s="159">
        <v>40006</v>
      </c>
      <c r="K579" s="159">
        <v>38313</v>
      </c>
      <c r="L579" s="159">
        <v>40547</v>
      </c>
      <c r="M579" s="159">
        <v>39909</v>
      </c>
      <c r="N579" s="159">
        <v>46022</v>
      </c>
      <c r="O579" s="159">
        <v>41888</v>
      </c>
      <c r="P579" s="160"/>
      <c r="Q579" s="160"/>
    </row>
    <row r="580" spans="1:17">
      <c r="A580" s="158" t="s">
        <v>320</v>
      </c>
      <c r="B580" s="158" t="s">
        <v>91</v>
      </c>
      <c r="C580" s="158" t="s">
        <v>289</v>
      </c>
      <c r="D580" s="158" t="s">
        <v>286</v>
      </c>
      <c r="E580" s="158" t="s">
        <v>311</v>
      </c>
      <c r="F580" s="158" t="s">
        <v>319</v>
      </c>
      <c r="G580" s="159">
        <v>3</v>
      </c>
      <c r="H580" s="159">
        <v>0</v>
      </c>
      <c r="I580" s="159">
        <v>0</v>
      </c>
      <c r="J580" s="159">
        <v>0</v>
      </c>
      <c r="K580" s="159">
        <v>0</v>
      </c>
      <c r="L580" s="159">
        <v>0</v>
      </c>
      <c r="M580" s="159">
        <v>47385</v>
      </c>
      <c r="N580" s="159">
        <v>29435</v>
      </c>
      <c r="O580" s="159">
        <v>25930</v>
      </c>
      <c r="P580" s="160"/>
      <c r="Q580" s="160"/>
    </row>
    <row r="581" spans="1:17">
      <c r="A581" s="158" t="s">
        <v>320</v>
      </c>
      <c r="B581" s="158" t="s">
        <v>91</v>
      </c>
      <c r="C581" s="158" t="s">
        <v>289</v>
      </c>
      <c r="D581" s="158" t="s">
        <v>213</v>
      </c>
      <c r="E581" s="158" t="s">
        <v>311</v>
      </c>
      <c r="F581" s="158" t="s">
        <v>319</v>
      </c>
      <c r="G581" s="159">
        <v>3</v>
      </c>
      <c r="H581" s="159">
        <v>30636</v>
      </c>
      <c r="I581" s="159">
        <v>32963</v>
      </c>
      <c r="J581" s="159">
        <v>36871</v>
      </c>
      <c r="K581" s="159">
        <v>36700</v>
      </c>
      <c r="L581" s="159">
        <v>38826</v>
      </c>
      <c r="M581" s="159">
        <v>38810</v>
      </c>
      <c r="N581" s="159">
        <v>44351</v>
      </c>
      <c r="O581" s="159">
        <v>40670</v>
      </c>
      <c r="P581" s="160"/>
      <c r="Q581" s="160"/>
    </row>
    <row r="582" spans="1:17">
      <c r="A582" s="158" t="s">
        <v>320</v>
      </c>
      <c r="B582" s="158" t="s">
        <v>91</v>
      </c>
      <c r="C582" s="158" t="s">
        <v>291</v>
      </c>
      <c r="D582" s="158" t="s">
        <v>283</v>
      </c>
      <c r="E582" s="158" t="s">
        <v>311</v>
      </c>
      <c r="F582" s="158" t="s">
        <v>319</v>
      </c>
      <c r="G582" s="159">
        <v>3</v>
      </c>
      <c r="H582" s="159">
        <v>62493</v>
      </c>
      <c r="I582" s="159">
        <v>65231</v>
      </c>
      <c r="J582" s="159">
        <v>71724</v>
      </c>
      <c r="K582" s="159">
        <v>75096</v>
      </c>
      <c r="L582" s="159">
        <v>79126</v>
      </c>
      <c r="M582" s="159">
        <v>81011</v>
      </c>
      <c r="N582" s="159">
        <v>91591</v>
      </c>
      <c r="O582" s="159">
        <v>87027</v>
      </c>
      <c r="P582" s="160"/>
      <c r="Q582" s="160"/>
    </row>
    <row r="583" spans="1:17">
      <c r="A583" s="158" t="s">
        <v>320</v>
      </c>
      <c r="B583" s="158" t="s">
        <v>91</v>
      </c>
      <c r="C583" s="158" t="s">
        <v>291</v>
      </c>
      <c r="D583" s="158" t="s">
        <v>285</v>
      </c>
      <c r="E583" s="158" t="s">
        <v>311</v>
      </c>
      <c r="F583" s="158" t="s">
        <v>319</v>
      </c>
      <c r="G583" s="159">
        <v>3</v>
      </c>
      <c r="H583" s="159">
        <v>82165</v>
      </c>
      <c r="I583" s="159">
        <v>83989</v>
      </c>
      <c r="J583" s="159">
        <v>91872</v>
      </c>
      <c r="K583" s="159">
        <v>92790</v>
      </c>
      <c r="L583" s="159">
        <v>98326</v>
      </c>
      <c r="M583" s="159">
        <v>98343</v>
      </c>
      <c r="N583" s="159">
        <v>114321</v>
      </c>
      <c r="O583" s="159">
        <v>107630</v>
      </c>
      <c r="P583" s="160"/>
      <c r="Q583" s="160"/>
    </row>
    <row r="584" spans="1:17">
      <c r="A584" s="158" t="s">
        <v>320</v>
      </c>
      <c r="B584" s="158" t="s">
        <v>91</v>
      </c>
      <c r="C584" s="158" t="s">
        <v>291</v>
      </c>
      <c r="D584" s="158" t="s">
        <v>286</v>
      </c>
      <c r="E584" s="158" t="s">
        <v>311</v>
      </c>
      <c r="F584" s="158" t="s">
        <v>319</v>
      </c>
      <c r="G584" s="159">
        <v>3</v>
      </c>
      <c r="H584" s="159">
        <v>193000</v>
      </c>
      <c r="I584" s="159">
        <v>0</v>
      </c>
      <c r="J584" s="159">
        <v>0</v>
      </c>
      <c r="K584" s="159">
        <v>0</v>
      </c>
      <c r="L584" s="159">
        <v>0</v>
      </c>
      <c r="M584" s="159">
        <v>105313</v>
      </c>
      <c r="N584" s="159">
        <v>100815</v>
      </c>
      <c r="O584" s="159">
        <v>71857</v>
      </c>
      <c r="P584" s="160"/>
      <c r="Q584" s="160"/>
    </row>
    <row r="585" spans="1:17">
      <c r="A585" s="158" t="s">
        <v>320</v>
      </c>
      <c r="B585" s="158" t="s">
        <v>91</v>
      </c>
      <c r="C585" s="158" t="s">
        <v>291</v>
      </c>
      <c r="D585" s="158" t="s">
        <v>213</v>
      </c>
      <c r="E585" s="158" t="s">
        <v>311</v>
      </c>
      <c r="F585" s="158" t="s">
        <v>319</v>
      </c>
      <c r="G585" s="159">
        <v>3</v>
      </c>
      <c r="H585" s="159">
        <v>72236</v>
      </c>
      <c r="I585" s="159">
        <v>74451</v>
      </c>
      <c r="J585" s="159">
        <v>81640</v>
      </c>
      <c r="K585" s="159">
        <v>83261</v>
      </c>
      <c r="L585" s="159">
        <v>87929</v>
      </c>
      <c r="M585" s="159">
        <v>88919</v>
      </c>
      <c r="N585" s="159">
        <v>101945</v>
      </c>
      <c r="O585" s="159">
        <v>96239</v>
      </c>
      <c r="P585" s="160"/>
      <c r="Q585" s="160"/>
    </row>
    <row r="586" spans="1:17">
      <c r="A586" s="158" t="s">
        <v>320</v>
      </c>
      <c r="B586" s="158" t="s">
        <v>91</v>
      </c>
      <c r="C586" s="158" t="s">
        <v>293</v>
      </c>
      <c r="D586" s="158" t="s">
        <v>283</v>
      </c>
      <c r="E586" s="158" t="s">
        <v>311</v>
      </c>
      <c r="F586" s="158" t="s">
        <v>319</v>
      </c>
      <c r="G586" s="159">
        <v>3</v>
      </c>
      <c r="H586" s="159">
        <v>89272</v>
      </c>
      <c r="I586" s="159">
        <v>96584</v>
      </c>
      <c r="J586" s="159">
        <v>107567</v>
      </c>
      <c r="K586" s="159">
        <v>115721</v>
      </c>
      <c r="L586" s="159">
        <v>122567</v>
      </c>
      <c r="M586" s="159">
        <v>125118</v>
      </c>
      <c r="N586" s="159">
        <v>142529</v>
      </c>
      <c r="O586" s="159">
        <v>136974</v>
      </c>
      <c r="P586" s="160"/>
      <c r="Q586" s="160"/>
    </row>
    <row r="587" spans="1:17">
      <c r="A587" s="158" t="s">
        <v>320</v>
      </c>
      <c r="B587" s="158" t="s">
        <v>91</v>
      </c>
      <c r="C587" s="158" t="s">
        <v>293</v>
      </c>
      <c r="D587" s="158" t="s">
        <v>285</v>
      </c>
      <c r="E587" s="158" t="s">
        <v>311</v>
      </c>
      <c r="F587" s="158" t="s">
        <v>319</v>
      </c>
      <c r="G587" s="159">
        <v>3</v>
      </c>
      <c r="H587" s="159">
        <v>136132</v>
      </c>
      <c r="I587" s="159">
        <v>139321</v>
      </c>
      <c r="J587" s="159">
        <v>153762</v>
      </c>
      <c r="K587" s="159">
        <v>158886</v>
      </c>
      <c r="L587" s="159">
        <v>167139</v>
      </c>
      <c r="M587" s="159">
        <v>167286</v>
      </c>
      <c r="N587" s="159">
        <v>188007</v>
      </c>
      <c r="O587" s="159">
        <v>175904</v>
      </c>
      <c r="P587" s="160"/>
      <c r="Q587" s="160"/>
    </row>
    <row r="588" spans="1:17">
      <c r="A588" s="158" t="s">
        <v>320</v>
      </c>
      <c r="B588" s="158" t="s">
        <v>91</v>
      </c>
      <c r="C588" s="158" t="s">
        <v>293</v>
      </c>
      <c r="D588" s="158" t="s">
        <v>286</v>
      </c>
      <c r="E588" s="158" t="s">
        <v>311</v>
      </c>
      <c r="F588" s="158" t="s">
        <v>319</v>
      </c>
      <c r="G588" s="159">
        <v>3</v>
      </c>
      <c r="H588" s="159">
        <v>0</v>
      </c>
      <c r="I588" s="159">
        <v>210000</v>
      </c>
      <c r="J588" s="159">
        <v>0</v>
      </c>
      <c r="K588" s="159">
        <v>0</v>
      </c>
      <c r="L588" s="159">
        <v>0</v>
      </c>
      <c r="M588" s="159">
        <v>254333</v>
      </c>
      <c r="N588" s="159">
        <v>239750</v>
      </c>
      <c r="O588" s="159">
        <v>105625</v>
      </c>
      <c r="P588" s="160"/>
      <c r="Q588" s="160"/>
    </row>
    <row r="589" spans="1:17">
      <c r="A589" s="158" t="s">
        <v>320</v>
      </c>
      <c r="B589" s="158" t="s">
        <v>91</v>
      </c>
      <c r="C589" s="158" t="s">
        <v>293</v>
      </c>
      <c r="D589" s="158" t="s">
        <v>213</v>
      </c>
      <c r="E589" s="158" t="s">
        <v>311</v>
      </c>
      <c r="F589" s="158" t="s">
        <v>319</v>
      </c>
      <c r="G589" s="159">
        <v>3</v>
      </c>
      <c r="H589" s="159">
        <v>113187</v>
      </c>
      <c r="I589" s="159">
        <v>118050</v>
      </c>
      <c r="J589" s="159">
        <v>130479</v>
      </c>
      <c r="K589" s="159">
        <v>135525</v>
      </c>
      <c r="L589" s="159">
        <v>143092</v>
      </c>
      <c r="M589" s="159">
        <v>144407</v>
      </c>
      <c r="N589" s="159">
        <v>163124</v>
      </c>
      <c r="O589" s="159">
        <v>154473</v>
      </c>
      <c r="P589" s="160"/>
      <c r="Q589" s="160"/>
    </row>
    <row r="590" spans="1:17">
      <c r="A590" s="158" t="s">
        <v>320</v>
      </c>
      <c r="B590" s="158" t="s">
        <v>91</v>
      </c>
      <c r="C590" s="158" t="s">
        <v>295</v>
      </c>
      <c r="D590" s="158" t="s">
        <v>283</v>
      </c>
      <c r="E590" s="158" t="s">
        <v>311</v>
      </c>
      <c r="F590" s="158" t="s">
        <v>319</v>
      </c>
      <c r="G590" s="159">
        <v>3</v>
      </c>
      <c r="H590" s="159">
        <v>107990</v>
      </c>
      <c r="I590" s="159">
        <v>115633</v>
      </c>
      <c r="J590" s="159">
        <v>129665</v>
      </c>
      <c r="K590" s="159">
        <v>139146</v>
      </c>
      <c r="L590" s="159">
        <v>148165</v>
      </c>
      <c r="M590" s="159">
        <v>152118</v>
      </c>
      <c r="N590" s="159">
        <v>175155</v>
      </c>
      <c r="O590" s="159">
        <v>170129</v>
      </c>
      <c r="P590" s="160"/>
      <c r="Q590" s="160"/>
    </row>
    <row r="591" spans="1:17">
      <c r="A591" s="158" t="s">
        <v>320</v>
      </c>
      <c r="B591" s="158" t="s">
        <v>91</v>
      </c>
      <c r="C591" s="158" t="s">
        <v>295</v>
      </c>
      <c r="D591" s="158" t="s">
        <v>285</v>
      </c>
      <c r="E591" s="158" t="s">
        <v>311</v>
      </c>
      <c r="F591" s="158" t="s">
        <v>319</v>
      </c>
      <c r="G591" s="159">
        <v>3</v>
      </c>
      <c r="H591" s="159">
        <v>194500</v>
      </c>
      <c r="I591" s="159">
        <v>194081</v>
      </c>
      <c r="J591" s="159">
        <v>210079</v>
      </c>
      <c r="K591" s="159">
        <v>214515</v>
      </c>
      <c r="L591" s="159">
        <v>221084</v>
      </c>
      <c r="M591" s="159">
        <v>219970</v>
      </c>
      <c r="N591" s="159">
        <v>250972</v>
      </c>
      <c r="O591" s="159">
        <v>238114</v>
      </c>
      <c r="P591" s="160"/>
      <c r="Q591" s="160"/>
    </row>
    <row r="592" spans="1:17">
      <c r="A592" s="158" t="s">
        <v>320</v>
      </c>
      <c r="B592" s="158" t="s">
        <v>91</v>
      </c>
      <c r="C592" s="158" t="s">
        <v>295</v>
      </c>
      <c r="D592" s="158" t="s">
        <v>286</v>
      </c>
      <c r="E592" s="158" t="s">
        <v>311</v>
      </c>
      <c r="F592" s="158" t="s">
        <v>319</v>
      </c>
      <c r="G592" s="159">
        <v>3</v>
      </c>
      <c r="H592" s="159">
        <v>0</v>
      </c>
      <c r="I592" s="159">
        <v>0</v>
      </c>
      <c r="J592" s="159">
        <v>0</v>
      </c>
      <c r="K592" s="159">
        <v>0</v>
      </c>
      <c r="L592" s="159">
        <v>0</v>
      </c>
      <c r="M592" s="159">
        <v>294800</v>
      </c>
      <c r="N592" s="159">
        <v>150429</v>
      </c>
      <c r="O592" s="159">
        <v>224167</v>
      </c>
      <c r="P592" s="160"/>
      <c r="Q592" s="160"/>
    </row>
    <row r="593" spans="1:17">
      <c r="A593" s="158" t="s">
        <v>320</v>
      </c>
      <c r="B593" s="158" t="s">
        <v>91</v>
      </c>
      <c r="C593" s="158" t="s">
        <v>295</v>
      </c>
      <c r="D593" s="158" t="s">
        <v>213</v>
      </c>
      <c r="E593" s="158" t="s">
        <v>311</v>
      </c>
      <c r="F593" s="158" t="s">
        <v>319</v>
      </c>
      <c r="G593" s="159">
        <v>3</v>
      </c>
      <c r="H593" s="159">
        <v>153988</v>
      </c>
      <c r="I593" s="159">
        <v>156883</v>
      </c>
      <c r="J593" s="159">
        <v>171509</v>
      </c>
      <c r="K593" s="159">
        <v>175286</v>
      </c>
      <c r="L593" s="159">
        <v>182700</v>
      </c>
      <c r="M593" s="159">
        <v>183828</v>
      </c>
      <c r="N593" s="159">
        <v>209733</v>
      </c>
      <c r="O593" s="159">
        <v>200528</v>
      </c>
      <c r="P593" s="160"/>
      <c r="Q593" s="160"/>
    </row>
    <row r="594" spans="1:17">
      <c r="A594" s="158" t="s">
        <v>320</v>
      </c>
      <c r="B594" s="158" t="s">
        <v>91</v>
      </c>
      <c r="C594" s="158" t="s">
        <v>297</v>
      </c>
      <c r="D594" s="158" t="s">
        <v>283</v>
      </c>
      <c r="E594" s="158" t="s">
        <v>311</v>
      </c>
      <c r="F594" s="158" t="s">
        <v>319</v>
      </c>
      <c r="G594" s="159">
        <v>3</v>
      </c>
      <c r="H594" s="159">
        <v>110845</v>
      </c>
      <c r="I594" s="159">
        <v>120310</v>
      </c>
      <c r="J594" s="159">
        <v>138924</v>
      </c>
      <c r="K594" s="159">
        <v>156420</v>
      </c>
      <c r="L594" s="159">
        <v>169529</v>
      </c>
      <c r="M594" s="159">
        <v>179575</v>
      </c>
      <c r="N594" s="159">
        <v>204179</v>
      </c>
      <c r="O594" s="159">
        <v>199996</v>
      </c>
      <c r="P594" s="160"/>
      <c r="Q594" s="160"/>
    </row>
    <row r="595" spans="1:17">
      <c r="A595" s="158" t="s">
        <v>320</v>
      </c>
      <c r="B595" s="158" t="s">
        <v>91</v>
      </c>
      <c r="C595" s="158" t="s">
        <v>297</v>
      </c>
      <c r="D595" s="158" t="s">
        <v>285</v>
      </c>
      <c r="E595" s="158" t="s">
        <v>311</v>
      </c>
      <c r="F595" s="158" t="s">
        <v>319</v>
      </c>
      <c r="G595" s="159">
        <v>3</v>
      </c>
      <c r="H595" s="159">
        <v>237822</v>
      </c>
      <c r="I595" s="159">
        <v>244232</v>
      </c>
      <c r="J595" s="159">
        <v>270656</v>
      </c>
      <c r="K595" s="159">
        <v>283039</v>
      </c>
      <c r="L595" s="159">
        <v>295971</v>
      </c>
      <c r="M595" s="159">
        <v>287526</v>
      </c>
      <c r="N595" s="159">
        <v>329392</v>
      </c>
      <c r="O595" s="159">
        <v>312625</v>
      </c>
      <c r="P595" s="160"/>
      <c r="Q595" s="160"/>
    </row>
    <row r="596" spans="1:17">
      <c r="A596" s="158" t="s">
        <v>320</v>
      </c>
      <c r="B596" s="158" t="s">
        <v>91</v>
      </c>
      <c r="C596" s="158" t="s">
        <v>297</v>
      </c>
      <c r="D596" s="158" t="s">
        <v>286</v>
      </c>
      <c r="E596" s="158" t="s">
        <v>311</v>
      </c>
      <c r="F596" s="158" t="s">
        <v>319</v>
      </c>
      <c r="G596" s="159">
        <v>3</v>
      </c>
      <c r="H596" s="159">
        <v>294000</v>
      </c>
      <c r="I596" s="159">
        <v>333000</v>
      </c>
      <c r="J596" s="159">
        <v>0</v>
      </c>
      <c r="K596" s="159">
        <v>0</v>
      </c>
      <c r="L596" s="159">
        <v>0</v>
      </c>
      <c r="M596" s="159">
        <v>261400</v>
      </c>
      <c r="N596" s="159">
        <v>530200</v>
      </c>
      <c r="O596" s="159">
        <v>401714</v>
      </c>
      <c r="P596" s="160"/>
      <c r="Q596" s="160"/>
    </row>
    <row r="597" spans="1:17">
      <c r="A597" s="158" t="s">
        <v>320</v>
      </c>
      <c r="B597" s="158" t="s">
        <v>91</v>
      </c>
      <c r="C597" s="158" t="s">
        <v>297</v>
      </c>
      <c r="D597" s="158" t="s">
        <v>213</v>
      </c>
      <c r="E597" s="158" t="s">
        <v>311</v>
      </c>
      <c r="F597" s="158" t="s">
        <v>319</v>
      </c>
      <c r="G597" s="159">
        <v>3</v>
      </c>
      <c r="H597" s="159">
        <v>178067</v>
      </c>
      <c r="I597" s="159">
        <v>187168</v>
      </c>
      <c r="J597" s="159">
        <v>210144</v>
      </c>
      <c r="K597" s="159">
        <v>219903</v>
      </c>
      <c r="L597" s="159">
        <v>233341</v>
      </c>
      <c r="M597" s="159">
        <v>233672</v>
      </c>
      <c r="N597" s="159">
        <v>264886</v>
      </c>
      <c r="O597" s="159">
        <v>253709</v>
      </c>
      <c r="P597" s="160"/>
      <c r="Q597" s="160"/>
    </row>
    <row r="598" spans="1:17">
      <c r="A598" s="158" t="s">
        <v>320</v>
      </c>
      <c r="B598" s="158" t="s">
        <v>91</v>
      </c>
      <c r="C598" s="158" t="s">
        <v>299</v>
      </c>
      <c r="D598" s="158" t="s">
        <v>283</v>
      </c>
      <c r="E598" s="158" t="s">
        <v>311</v>
      </c>
      <c r="F598" s="158" t="s">
        <v>319</v>
      </c>
      <c r="G598" s="159">
        <v>3</v>
      </c>
      <c r="H598" s="159">
        <v>100925</v>
      </c>
      <c r="I598" s="159">
        <v>108838</v>
      </c>
      <c r="J598" s="159">
        <v>130135</v>
      </c>
      <c r="K598" s="159">
        <v>140434</v>
      </c>
      <c r="L598" s="159">
        <v>155010</v>
      </c>
      <c r="M598" s="159">
        <v>160610</v>
      </c>
      <c r="N598" s="159">
        <v>189577</v>
      </c>
      <c r="O598" s="159">
        <v>189122</v>
      </c>
      <c r="P598" s="160"/>
      <c r="Q598" s="160"/>
    </row>
    <row r="599" spans="1:17">
      <c r="A599" s="158" t="s">
        <v>320</v>
      </c>
      <c r="B599" s="158" t="s">
        <v>91</v>
      </c>
      <c r="C599" s="158" t="s">
        <v>299</v>
      </c>
      <c r="D599" s="158" t="s">
        <v>285</v>
      </c>
      <c r="E599" s="158" t="s">
        <v>311</v>
      </c>
      <c r="F599" s="158" t="s">
        <v>319</v>
      </c>
      <c r="G599" s="159">
        <v>3</v>
      </c>
      <c r="H599" s="159">
        <v>215683</v>
      </c>
      <c r="I599" s="159">
        <v>213491</v>
      </c>
      <c r="J599" s="159">
        <v>240871</v>
      </c>
      <c r="K599" s="159">
        <v>257403</v>
      </c>
      <c r="L599" s="159">
        <v>273992</v>
      </c>
      <c r="M599" s="159">
        <v>269971</v>
      </c>
      <c r="N599" s="159">
        <v>335055</v>
      </c>
      <c r="O599" s="159">
        <v>323849</v>
      </c>
      <c r="P599" s="160"/>
      <c r="Q599" s="160"/>
    </row>
    <row r="600" spans="1:17">
      <c r="A600" s="158" t="s">
        <v>320</v>
      </c>
      <c r="B600" s="158" t="s">
        <v>91</v>
      </c>
      <c r="C600" s="158" t="s">
        <v>299</v>
      </c>
      <c r="D600" s="158" t="s">
        <v>286</v>
      </c>
      <c r="E600" s="158" t="s">
        <v>311</v>
      </c>
      <c r="F600" s="158" t="s">
        <v>319</v>
      </c>
      <c r="G600" s="159">
        <v>3</v>
      </c>
      <c r="H600" s="159">
        <v>0</v>
      </c>
      <c r="I600" s="159">
        <v>0</v>
      </c>
      <c r="J600" s="159">
        <v>0</v>
      </c>
      <c r="K600" s="159">
        <v>0</v>
      </c>
      <c r="L600" s="159">
        <v>0</v>
      </c>
      <c r="M600" s="159">
        <v>185000</v>
      </c>
      <c r="N600" s="159">
        <v>104000</v>
      </c>
      <c r="O600" s="159">
        <v>8250</v>
      </c>
      <c r="P600" s="160"/>
      <c r="Q600" s="160"/>
    </row>
    <row r="601" spans="1:17">
      <c r="A601" s="158" t="s">
        <v>320</v>
      </c>
      <c r="B601" s="158" t="s">
        <v>91</v>
      </c>
      <c r="C601" s="158" t="s">
        <v>299</v>
      </c>
      <c r="D601" s="158" t="s">
        <v>213</v>
      </c>
      <c r="E601" s="158" t="s">
        <v>311</v>
      </c>
      <c r="F601" s="158" t="s">
        <v>319</v>
      </c>
      <c r="G601" s="159">
        <v>3</v>
      </c>
      <c r="H601" s="159">
        <v>165014</v>
      </c>
      <c r="I601" s="159">
        <v>165665</v>
      </c>
      <c r="J601" s="159">
        <v>190580</v>
      </c>
      <c r="K601" s="159">
        <v>201096</v>
      </c>
      <c r="L601" s="159">
        <v>216177</v>
      </c>
      <c r="M601" s="159">
        <v>215450</v>
      </c>
      <c r="N601" s="159">
        <v>261994</v>
      </c>
      <c r="O601" s="159">
        <v>255396</v>
      </c>
      <c r="P601" s="160"/>
      <c r="Q601" s="160"/>
    </row>
    <row r="602" spans="1:17">
      <c r="A602" s="158" t="s">
        <v>320</v>
      </c>
      <c r="B602" s="158" t="s">
        <v>91</v>
      </c>
      <c r="C602" s="158" t="s">
        <v>301</v>
      </c>
      <c r="D602" s="158" t="s">
        <v>283</v>
      </c>
      <c r="E602" s="158" t="s">
        <v>311</v>
      </c>
      <c r="F602" s="158" t="s">
        <v>319</v>
      </c>
      <c r="G602" s="159">
        <v>3</v>
      </c>
      <c r="H602" s="159">
        <v>92287</v>
      </c>
      <c r="I602" s="159">
        <v>104955</v>
      </c>
      <c r="J602" s="159">
        <v>108823</v>
      </c>
      <c r="K602" s="159">
        <v>114260</v>
      </c>
      <c r="L602" s="159">
        <v>117121</v>
      </c>
      <c r="M602" s="159">
        <v>125357</v>
      </c>
      <c r="N602" s="159">
        <v>146572</v>
      </c>
      <c r="O602" s="159">
        <v>158446</v>
      </c>
      <c r="P602" s="160"/>
      <c r="Q602" s="160"/>
    </row>
    <row r="603" spans="1:17">
      <c r="A603" s="158" t="s">
        <v>320</v>
      </c>
      <c r="B603" s="158" t="s">
        <v>91</v>
      </c>
      <c r="C603" s="158" t="s">
        <v>301</v>
      </c>
      <c r="D603" s="158" t="s">
        <v>285</v>
      </c>
      <c r="E603" s="158" t="s">
        <v>311</v>
      </c>
      <c r="F603" s="158" t="s">
        <v>319</v>
      </c>
      <c r="G603" s="159">
        <v>3</v>
      </c>
      <c r="H603" s="159">
        <v>190114</v>
      </c>
      <c r="I603" s="159">
        <v>196589</v>
      </c>
      <c r="J603" s="159">
        <v>214872</v>
      </c>
      <c r="K603" s="159">
        <v>193331</v>
      </c>
      <c r="L603" s="159">
        <v>210168</v>
      </c>
      <c r="M603" s="159">
        <v>209208</v>
      </c>
      <c r="N603" s="159">
        <v>240327</v>
      </c>
      <c r="O603" s="159">
        <v>241913</v>
      </c>
      <c r="P603" s="160"/>
      <c r="Q603" s="160"/>
    </row>
    <row r="604" spans="1:17">
      <c r="A604" s="158" t="s">
        <v>320</v>
      </c>
      <c r="B604" s="158" t="s">
        <v>91</v>
      </c>
      <c r="C604" s="158" t="s">
        <v>301</v>
      </c>
      <c r="D604" s="158" t="s">
        <v>286</v>
      </c>
      <c r="E604" s="158" t="s">
        <v>311</v>
      </c>
      <c r="F604" s="158" t="s">
        <v>319</v>
      </c>
      <c r="G604" s="159">
        <v>3</v>
      </c>
      <c r="H604" s="159">
        <v>0</v>
      </c>
      <c r="I604" s="159">
        <v>0</v>
      </c>
      <c r="J604" s="159">
        <v>0</v>
      </c>
      <c r="K604" s="159">
        <v>0</v>
      </c>
      <c r="L604" s="159">
        <v>0</v>
      </c>
      <c r="M604" s="159">
        <v>0</v>
      </c>
      <c r="N604" s="159">
        <v>92000</v>
      </c>
      <c r="O604" s="159">
        <v>204000</v>
      </c>
      <c r="P604" s="160"/>
      <c r="Q604" s="160"/>
    </row>
    <row r="605" spans="1:17">
      <c r="A605" s="158" t="s">
        <v>320</v>
      </c>
      <c r="B605" s="158" t="s">
        <v>91</v>
      </c>
      <c r="C605" s="158" t="s">
        <v>301</v>
      </c>
      <c r="D605" s="158" t="s">
        <v>213</v>
      </c>
      <c r="E605" s="158" t="s">
        <v>311</v>
      </c>
      <c r="F605" s="158" t="s">
        <v>319</v>
      </c>
      <c r="G605" s="159">
        <v>3</v>
      </c>
      <c r="H605" s="159">
        <v>148802</v>
      </c>
      <c r="I605" s="159">
        <v>158872</v>
      </c>
      <c r="J605" s="159">
        <v>168672</v>
      </c>
      <c r="K605" s="159">
        <v>156168</v>
      </c>
      <c r="L605" s="159">
        <v>166354</v>
      </c>
      <c r="M605" s="159">
        <v>170175</v>
      </c>
      <c r="N605" s="159">
        <v>194867</v>
      </c>
      <c r="O605" s="159">
        <v>201125</v>
      </c>
      <c r="P605" s="160"/>
      <c r="Q605" s="160"/>
    </row>
    <row r="606" spans="1:17">
      <c r="A606" s="158" t="s">
        <v>320</v>
      </c>
      <c r="B606" s="158" t="s">
        <v>91</v>
      </c>
      <c r="C606" s="158" t="s">
        <v>303</v>
      </c>
      <c r="D606" s="158" t="s">
        <v>283</v>
      </c>
      <c r="E606" s="158" t="s">
        <v>311</v>
      </c>
      <c r="F606" s="158" t="s">
        <v>319</v>
      </c>
      <c r="G606" s="159">
        <v>3</v>
      </c>
      <c r="H606" s="159">
        <v>61606</v>
      </c>
      <c r="I606" s="159">
        <v>75195</v>
      </c>
      <c r="J606" s="159">
        <v>87850</v>
      </c>
      <c r="K606" s="159">
        <v>101132</v>
      </c>
      <c r="L606" s="159">
        <v>107567</v>
      </c>
      <c r="M606" s="159">
        <v>111033</v>
      </c>
      <c r="N606" s="159">
        <v>131553</v>
      </c>
      <c r="O606" s="159">
        <v>123234</v>
      </c>
      <c r="P606" s="160"/>
      <c r="Q606" s="160"/>
    </row>
    <row r="607" spans="1:17">
      <c r="A607" s="158" t="s">
        <v>320</v>
      </c>
      <c r="B607" s="158" t="s">
        <v>91</v>
      </c>
      <c r="C607" s="158" t="s">
        <v>303</v>
      </c>
      <c r="D607" s="158" t="s">
        <v>285</v>
      </c>
      <c r="E607" s="158" t="s">
        <v>311</v>
      </c>
      <c r="F607" s="158" t="s">
        <v>319</v>
      </c>
      <c r="G607" s="159">
        <v>3</v>
      </c>
      <c r="H607" s="159">
        <v>184319</v>
      </c>
      <c r="I607" s="159">
        <v>181088</v>
      </c>
      <c r="J607" s="159">
        <v>230382</v>
      </c>
      <c r="K607" s="159">
        <v>176392</v>
      </c>
      <c r="L607" s="159">
        <v>198715</v>
      </c>
      <c r="M607" s="159">
        <v>187328</v>
      </c>
      <c r="N607" s="159">
        <v>190808</v>
      </c>
      <c r="O607" s="159">
        <v>193240</v>
      </c>
      <c r="P607" s="160"/>
      <c r="Q607" s="160"/>
    </row>
    <row r="608" spans="1:17">
      <c r="A608" s="158" t="s">
        <v>320</v>
      </c>
      <c r="B608" s="158" t="s">
        <v>91</v>
      </c>
      <c r="C608" s="158" t="s">
        <v>303</v>
      </c>
      <c r="D608" s="158" t="s">
        <v>286</v>
      </c>
      <c r="E608" s="158" t="s">
        <v>311</v>
      </c>
      <c r="F608" s="158" t="s">
        <v>319</v>
      </c>
      <c r="G608" s="159">
        <v>3</v>
      </c>
      <c r="H608" s="159">
        <v>0</v>
      </c>
      <c r="I608" s="159">
        <v>0</v>
      </c>
      <c r="J608" s="159">
        <v>0</v>
      </c>
      <c r="K608" s="159">
        <v>0</v>
      </c>
      <c r="L608" s="159">
        <v>0</v>
      </c>
      <c r="M608" s="159">
        <v>0</v>
      </c>
      <c r="N608" s="159">
        <v>0</v>
      </c>
      <c r="O608" s="159">
        <v>0</v>
      </c>
      <c r="P608" s="160"/>
      <c r="Q608" s="160"/>
    </row>
    <row r="609" spans="1:17">
      <c r="A609" s="158" t="s">
        <v>320</v>
      </c>
      <c r="B609" s="158" t="s">
        <v>91</v>
      </c>
      <c r="C609" s="158" t="s">
        <v>303</v>
      </c>
      <c r="D609" s="158" t="s">
        <v>213</v>
      </c>
      <c r="E609" s="158" t="s">
        <v>311</v>
      </c>
      <c r="F609" s="158" t="s">
        <v>319</v>
      </c>
      <c r="G609" s="159">
        <v>3</v>
      </c>
      <c r="H609" s="159">
        <v>136246</v>
      </c>
      <c r="I609" s="159">
        <v>141257</v>
      </c>
      <c r="J609" s="159">
        <v>176018</v>
      </c>
      <c r="K609" s="159">
        <v>145553</v>
      </c>
      <c r="L609" s="159">
        <v>161335</v>
      </c>
      <c r="M609" s="159">
        <v>155538</v>
      </c>
      <c r="N609" s="159">
        <v>165574</v>
      </c>
      <c r="O609" s="159">
        <v>161310</v>
      </c>
      <c r="P609" s="160"/>
      <c r="Q609" s="160"/>
    </row>
    <row r="610" spans="1:17">
      <c r="A610" s="158" t="s">
        <v>320</v>
      </c>
      <c r="B610" s="158" t="s">
        <v>91</v>
      </c>
      <c r="C610" s="158" t="s">
        <v>305</v>
      </c>
      <c r="D610" s="158" t="s">
        <v>283</v>
      </c>
      <c r="E610" s="158" t="s">
        <v>311</v>
      </c>
      <c r="F610" s="158" t="s">
        <v>319</v>
      </c>
      <c r="G610" s="159">
        <v>3</v>
      </c>
      <c r="H610" s="159">
        <v>162623</v>
      </c>
      <c r="I610" s="159">
        <v>131324</v>
      </c>
      <c r="J610" s="159">
        <v>99934</v>
      </c>
      <c r="K610" s="159">
        <v>109374</v>
      </c>
      <c r="L610" s="159">
        <v>74721</v>
      </c>
      <c r="M610" s="159">
        <v>82127</v>
      </c>
      <c r="N610" s="159">
        <v>111514</v>
      </c>
      <c r="O610" s="159">
        <v>104576</v>
      </c>
      <c r="P610" s="160"/>
      <c r="Q610" s="160"/>
    </row>
    <row r="611" spans="1:17">
      <c r="A611" s="158" t="s">
        <v>320</v>
      </c>
      <c r="B611" s="158" t="s">
        <v>91</v>
      </c>
      <c r="C611" s="158" t="s">
        <v>305</v>
      </c>
      <c r="D611" s="158" t="s">
        <v>285</v>
      </c>
      <c r="E611" s="158" t="s">
        <v>311</v>
      </c>
      <c r="F611" s="158" t="s">
        <v>319</v>
      </c>
      <c r="G611" s="159">
        <v>3</v>
      </c>
      <c r="H611" s="159">
        <v>377410</v>
      </c>
      <c r="I611" s="159">
        <v>352231</v>
      </c>
      <c r="J611" s="159">
        <v>412372</v>
      </c>
      <c r="K611" s="159">
        <v>267102</v>
      </c>
      <c r="L611" s="159">
        <v>232235</v>
      </c>
      <c r="M611" s="159">
        <v>230015</v>
      </c>
      <c r="N611" s="159">
        <v>250272</v>
      </c>
      <c r="O611" s="159">
        <v>213787</v>
      </c>
      <c r="P611" s="160"/>
      <c r="Q611" s="160"/>
    </row>
    <row r="612" spans="1:17">
      <c r="A612" s="158" t="s">
        <v>320</v>
      </c>
      <c r="B612" s="158" t="s">
        <v>91</v>
      </c>
      <c r="C612" s="158" t="s">
        <v>305</v>
      </c>
      <c r="D612" s="158" t="s">
        <v>286</v>
      </c>
      <c r="E612" s="158" t="s">
        <v>311</v>
      </c>
      <c r="F612" s="158" t="s">
        <v>319</v>
      </c>
      <c r="G612" s="159">
        <v>3</v>
      </c>
      <c r="H612" s="159">
        <v>0</v>
      </c>
      <c r="I612" s="159">
        <v>0</v>
      </c>
      <c r="J612" s="159">
        <v>0</v>
      </c>
      <c r="K612" s="159">
        <v>0</v>
      </c>
      <c r="L612" s="159">
        <v>0</v>
      </c>
      <c r="M612" s="159">
        <v>0</v>
      </c>
      <c r="N612" s="159">
        <v>0</v>
      </c>
      <c r="O612" s="159">
        <v>0</v>
      </c>
      <c r="P612" s="160"/>
      <c r="Q612" s="160"/>
    </row>
    <row r="613" spans="1:17">
      <c r="A613" s="158" t="s">
        <v>320</v>
      </c>
      <c r="B613" s="158" t="s">
        <v>91</v>
      </c>
      <c r="C613" s="158" t="s">
        <v>305</v>
      </c>
      <c r="D613" s="158" t="s">
        <v>213</v>
      </c>
      <c r="E613" s="158" t="s">
        <v>311</v>
      </c>
      <c r="F613" s="158" t="s">
        <v>319</v>
      </c>
      <c r="G613" s="159">
        <v>3</v>
      </c>
      <c r="H613" s="159">
        <v>308241</v>
      </c>
      <c r="I613" s="159">
        <v>266719</v>
      </c>
      <c r="J613" s="159">
        <v>276982</v>
      </c>
      <c r="K613" s="159">
        <v>204193</v>
      </c>
      <c r="L613" s="159">
        <v>168721</v>
      </c>
      <c r="M613" s="159">
        <v>172633</v>
      </c>
      <c r="N613" s="159">
        <v>194270</v>
      </c>
      <c r="O613" s="159">
        <v>167758</v>
      </c>
      <c r="P613" s="160"/>
      <c r="Q613" s="160"/>
    </row>
    <row r="614" spans="1:17">
      <c r="A614" s="158" t="s">
        <v>320</v>
      </c>
      <c r="B614" s="158" t="s">
        <v>91</v>
      </c>
      <c r="C614" s="158" t="s">
        <v>307</v>
      </c>
      <c r="D614" s="158" t="s">
        <v>283</v>
      </c>
      <c r="E614" s="158" t="s">
        <v>311</v>
      </c>
      <c r="F614" s="158" t="s">
        <v>319</v>
      </c>
      <c r="G614" s="159">
        <v>3</v>
      </c>
      <c r="H614" s="159">
        <v>0</v>
      </c>
      <c r="I614" s="159">
        <v>5543</v>
      </c>
      <c r="J614" s="159">
        <v>7702</v>
      </c>
      <c r="K614" s="159">
        <v>749</v>
      </c>
      <c r="L614" s="159">
        <v>0</v>
      </c>
      <c r="M614" s="159">
        <v>1000</v>
      </c>
      <c r="N614" s="159">
        <v>323000</v>
      </c>
      <c r="O614" s="159">
        <v>163000</v>
      </c>
      <c r="P614" s="160"/>
      <c r="Q614" s="160"/>
    </row>
    <row r="615" spans="1:17">
      <c r="A615" s="158" t="s">
        <v>320</v>
      </c>
      <c r="B615" s="158" t="s">
        <v>91</v>
      </c>
      <c r="C615" s="158" t="s">
        <v>307</v>
      </c>
      <c r="D615" s="158" t="s">
        <v>285</v>
      </c>
      <c r="E615" s="158" t="s">
        <v>311</v>
      </c>
      <c r="F615" s="158" t="s">
        <v>319</v>
      </c>
      <c r="G615" s="159">
        <v>3</v>
      </c>
      <c r="H615" s="159">
        <v>6801</v>
      </c>
      <c r="I615" s="159">
        <v>13524</v>
      </c>
      <c r="J615" s="159">
        <v>32103</v>
      </c>
      <c r="K615" s="159">
        <v>36738</v>
      </c>
      <c r="L615" s="159">
        <v>307771</v>
      </c>
      <c r="M615" s="159">
        <v>453382</v>
      </c>
      <c r="N615" s="159">
        <v>712500</v>
      </c>
      <c r="O615" s="159">
        <v>611690</v>
      </c>
      <c r="P615" s="160"/>
      <c r="Q615" s="160"/>
    </row>
    <row r="616" spans="1:17">
      <c r="A616" s="158" t="s">
        <v>320</v>
      </c>
      <c r="B616" s="158" t="s">
        <v>91</v>
      </c>
      <c r="C616" s="158" t="s">
        <v>307</v>
      </c>
      <c r="D616" s="158" t="s">
        <v>286</v>
      </c>
      <c r="E616" s="158" t="s">
        <v>311</v>
      </c>
      <c r="F616" s="158" t="s">
        <v>319</v>
      </c>
      <c r="G616" s="159">
        <v>3</v>
      </c>
      <c r="H616" s="159">
        <v>0</v>
      </c>
      <c r="I616" s="159">
        <v>0</v>
      </c>
      <c r="J616" s="159">
        <v>0</v>
      </c>
      <c r="K616" s="159">
        <v>0</v>
      </c>
      <c r="L616" s="159">
        <v>0</v>
      </c>
      <c r="M616" s="159">
        <v>0</v>
      </c>
      <c r="N616" s="159">
        <v>0</v>
      </c>
      <c r="O616" s="159">
        <v>0</v>
      </c>
      <c r="P616" s="160"/>
      <c r="Q616" s="160"/>
    </row>
    <row r="617" spans="1:17">
      <c r="A617" s="158" t="s">
        <v>320</v>
      </c>
      <c r="B617" s="158" t="s">
        <v>91</v>
      </c>
      <c r="C617" s="158" t="s">
        <v>307</v>
      </c>
      <c r="D617" s="158" t="s">
        <v>213</v>
      </c>
      <c r="E617" s="158" t="s">
        <v>311</v>
      </c>
      <c r="F617" s="158" t="s">
        <v>319</v>
      </c>
      <c r="G617" s="159">
        <v>3</v>
      </c>
      <c r="H617" s="159">
        <v>6801</v>
      </c>
      <c r="I617" s="159">
        <v>9534</v>
      </c>
      <c r="J617" s="159">
        <v>23969</v>
      </c>
      <c r="K617" s="159">
        <v>18744</v>
      </c>
      <c r="L617" s="159">
        <v>246217</v>
      </c>
      <c r="M617" s="159">
        <v>340287</v>
      </c>
      <c r="N617" s="159">
        <v>582667</v>
      </c>
      <c r="O617" s="159">
        <v>432214</v>
      </c>
      <c r="P617" s="160"/>
      <c r="Q617" s="160"/>
    </row>
    <row r="618" spans="1:17">
      <c r="A618" s="158" t="s">
        <v>320</v>
      </c>
      <c r="B618" s="158" t="s">
        <v>91</v>
      </c>
      <c r="C618" s="158" t="s">
        <v>309</v>
      </c>
      <c r="D618" s="158" t="s">
        <v>283</v>
      </c>
      <c r="E618" s="158" t="s">
        <v>311</v>
      </c>
      <c r="F618" s="158" t="s">
        <v>319</v>
      </c>
      <c r="G618" s="159">
        <v>3</v>
      </c>
      <c r="H618" s="159">
        <v>0</v>
      </c>
      <c r="I618" s="159">
        <v>0</v>
      </c>
      <c r="J618" s="159">
        <v>0</v>
      </c>
      <c r="K618" s="159">
        <v>0</v>
      </c>
      <c r="L618" s="159">
        <v>0</v>
      </c>
      <c r="M618" s="159">
        <v>0</v>
      </c>
      <c r="N618" s="159">
        <v>0</v>
      </c>
      <c r="O618" s="159">
        <v>0</v>
      </c>
      <c r="P618" s="160"/>
      <c r="Q618" s="160"/>
    </row>
    <row r="619" spans="1:17">
      <c r="A619" s="158" t="s">
        <v>320</v>
      </c>
      <c r="B619" s="158" t="s">
        <v>91</v>
      </c>
      <c r="C619" s="158" t="s">
        <v>309</v>
      </c>
      <c r="D619" s="158" t="s">
        <v>285</v>
      </c>
      <c r="E619" s="158" t="s">
        <v>311</v>
      </c>
      <c r="F619" s="158" t="s">
        <v>319</v>
      </c>
      <c r="G619" s="159">
        <v>3</v>
      </c>
      <c r="H619" s="159">
        <v>0</v>
      </c>
      <c r="I619" s="159">
        <v>0</v>
      </c>
      <c r="J619" s="159">
        <v>0</v>
      </c>
      <c r="K619" s="159">
        <v>0</v>
      </c>
      <c r="L619" s="159">
        <v>0</v>
      </c>
      <c r="M619" s="159">
        <v>0</v>
      </c>
      <c r="N619" s="159">
        <v>0</v>
      </c>
      <c r="O619" s="159">
        <v>0</v>
      </c>
      <c r="P619" s="160"/>
      <c r="Q619" s="160"/>
    </row>
    <row r="620" spans="1:17">
      <c r="A620" s="158" t="s">
        <v>320</v>
      </c>
      <c r="B620" s="158" t="s">
        <v>91</v>
      </c>
      <c r="C620" s="158" t="s">
        <v>309</v>
      </c>
      <c r="D620" s="158" t="s">
        <v>286</v>
      </c>
      <c r="E620" s="158" t="s">
        <v>311</v>
      </c>
      <c r="F620" s="158" t="s">
        <v>319</v>
      </c>
      <c r="G620" s="159">
        <v>3</v>
      </c>
      <c r="H620" s="159">
        <v>0</v>
      </c>
      <c r="I620" s="159">
        <v>0</v>
      </c>
      <c r="J620" s="159">
        <v>0</v>
      </c>
      <c r="K620" s="159">
        <v>0</v>
      </c>
      <c r="L620" s="159">
        <v>0</v>
      </c>
      <c r="M620" s="159">
        <v>0</v>
      </c>
      <c r="N620" s="159">
        <v>0</v>
      </c>
      <c r="O620" s="159">
        <v>0</v>
      </c>
      <c r="P620" s="160"/>
      <c r="Q620" s="160"/>
    </row>
    <row r="621" spans="1:17">
      <c r="A621" s="158" t="s">
        <v>320</v>
      </c>
      <c r="B621" s="158" t="s">
        <v>91</v>
      </c>
      <c r="C621" s="158" t="s">
        <v>309</v>
      </c>
      <c r="D621" s="158" t="s">
        <v>213</v>
      </c>
      <c r="E621" s="158" t="s">
        <v>311</v>
      </c>
      <c r="F621" s="158" t="s">
        <v>319</v>
      </c>
      <c r="G621" s="159">
        <v>3</v>
      </c>
      <c r="H621" s="159">
        <v>0</v>
      </c>
      <c r="I621" s="159">
        <v>0</v>
      </c>
      <c r="J621" s="159">
        <v>0</v>
      </c>
      <c r="K621" s="159">
        <v>0</v>
      </c>
      <c r="L621" s="159">
        <v>0</v>
      </c>
      <c r="M621" s="159">
        <v>0</v>
      </c>
      <c r="N621" s="159">
        <v>0</v>
      </c>
      <c r="O621" s="159">
        <v>0</v>
      </c>
      <c r="P621" s="160"/>
      <c r="Q621" s="160"/>
    </row>
    <row r="622" spans="1:17">
      <c r="A622" s="158" t="s">
        <v>320</v>
      </c>
      <c r="B622" s="158" t="s">
        <v>91</v>
      </c>
      <c r="C622" s="158" t="s">
        <v>213</v>
      </c>
      <c r="D622" s="158" t="s">
        <v>283</v>
      </c>
      <c r="E622" s="158" t="s">
        <v>311</v>
      </c>
      <c r="F622" s="158" t="s">
        <v>319</v>
      </c>
      <c r="G622" s="159">
        <v>3</v>
      </c>
      <c r="H622" s="159">
        <v>58919</v>
      </c>
      <c r="I622" s="159">
        <v>65221</v>
      </c>
      <c r="J622" s="159">
        <v>74768</v>
      </c>
      <c r="K622" s="159">
        <v>81814</v>
      </c>
      <c r="L622" s="159">
        <v>89138</v>
      </c>
      <c r="M622" s="159">
        <v>94221</v>
      </c>
      <c r="N622" s="159">
        <v>110544</v>
      </c>
      <c r="O622" s="159">
        <v>107970</v>
      </c>
      <c r="P622" s="160"/>
      <c r="Q622" s="160"/>
    </row>
    <row r="623" spans="1:17">
      <c r="A623" s="158" t="s">
        <v>320</v>
      </c>
      <c r="B623" s="158" t="s">
        <v>91</v>
      </c>
      <c r="C623" s="158" t="s">
        <v>213</v>
      </c>
      <c r="D623" s="158" t="s">
        <v>285</v>
      </c>
      <c r="E623" s="158" t="s">
        <v>311</v>
      </c>
      <c r="F623" s="158" t="s">
        <v>319</v>
      </c>
      <c r="G623" s="159">
        <v>3</v>
      </c>
      <c r="H623" s="159">
        <v>98251</v>
      </c>
      <c r="I623" s="159">
        <v>104568</v>
      </c>
      <c r="J623" s="159">
        <v>118327</v>
      </c>
      <c r="K623" s="159">
        <v>122368</v>
      </c>
      <c r="L623" s="159">
        <v>132610</v>
      </c>
      <c r="M623" s="159">
        <v>135231</v>
      </c>
      <c r="N623" s="159">
        <v>159597</v>
      </c>
      <c r="O623" s="159">
        <v>153129</v>
      </c>
      <c r="P623" s="160"/>
      <c r="Q623" s="160"/>
    </row>
    <row r="624" spans="1:17">
      <c r="A624" s="158" t="s">
        <v>320</v>
      </c>
      <c r="B624" s="158" t="s">
        <v>91</v>
      </c>
      <c r="C624" s="158" t="s">
        <v>213</v>
      </c>
      <c r="D624" s="158" t="s">
        <v>286</v>
      </c>
      <c r="E624" s="158" t="s">
        <v>311</v>
      </c>
      <c r="F624" s="158" t="s">
        <v>319</v>
      </c>
      <c r="G624" s="159">
        <v>3</v>
      </c>
      <c r="H624" s="159">
        <v>243500</v>
      </c>
      <c r="I624" s="159">
        <v>271500</v>
      </c>
      <c r="J624" s="159">
        <v>0</v>
      </c>
      <c r="K624" s="159">
        <v>0</v>
      </c>
      <c r="L624" s="159">
        <v>0</v>
      </c>
      <c r="M624" s="159">
        <v>142735</v>
      </c>
      <c r="N624" s="159">
        <v>78795</v>
      </c>
      <c r="O624" s="159">
        <v>73932</v>
      </c>
      <c r="P624" s="160"/>
      <c r="Q624" s="160"/>
    </row>
    <row r="625" spans="1:18">
      <c r="A625" s="158" t="s">
        <v>320</v>
      </c>
      <c r="B625" s="158" t="s">
        <v>91</v>
      </c>
      <c r="C625" s="158" t="s">
        <v>213</v>
      </c>
      <c r="D625" s="158" t="s">
        <v>213</v>
      </c>
      <c r="E625" s="158" t="s">
        <v>311</v>
      </c>
      <c r="F625" s="158" t="s">
        <v>319</v>
      </c>
      <c r="G625" s="159">
        <v>3</v>
      </c>
      <c r="H625" s="159">
        <v>78457</v>
      </c>
      <c r="I625" s="159">
        <v>84719</v>
      </c>
      <c r="J625" s="159">
        <v>96349</v>
      </c>
      <c r="K625" s="159">
        <v>100696</v>
      </c>
      <c r="L625" s="159">
        <v>109376</v>
      </c>
      <c r="M625" s="159">
        <v>113244</v>
      </c>
      <c r="N625" s="159">
        <v>133091</v>
      </c>
      <c r="O625" s="159">
        <v>128489</v>
      </c>
      <c r="P625" s="160"/>
      <c r="Q625" s="160"/>
    </row>
    <row r="626" spans="1:18" ht="14.25">
      <c r="A626" s="158" t="s">
        <v>320</v>
      </c>
      <c r="B626" s="158" t="s">
        <v>92</v>
      </c>
      <c r="C626" s="158" t="s">
        <v>284</v>
      </c>
      <c r="D626" s="158" t="s">
        <v>283</v>
      </c>
      <c r="E626" s="158" t="s">
        <v>311</v>
      </c>
      <c r="F626" s="158" t="s">
        <v>319</v>
      </c>
      <c r="G626" s="159">
        <v>3</v>
      </c>
      <c r="H626" s="159">
        <v>3954</v>
      </c>
      <c r="I626" s="159">
        <v>3887</v>
      </c>
      <c r="J626" s="159">
        <v>4149</v>
      </c>
      <c r="K626" s="159">
        <v>4342</v>
      </c>
      <c r="L626" s="159">
        <v>4497</v>
      </c>
      <c r="M626" s="159">
        <v>6848</v>
      </c>
      <c r="N626" s="159">
        <v>4682</v>
      </c>
      <c r="O626" s="159">
        <v>4722</v>
      </c>
      <c r="P626" s="160"/>
      <c r="Q626" s="160"/>
      <c r="R626" s="189"/>
    </row>
    <row r="627" spans="1:18" ht="14.25">
      <c r="A627" s="158" t="s">
        <v>320</v>
      </c>
      <c r="B627" s="158" t="s">
        <v>92</v>
      </c>
      <c r="C627" s="158" t="s">
        <v>284</v>
      </c>
      <c r="D627" s="158" t="s">
        <v>285</v>
      </c>
      <c r="E627" s="158" t="s">
        <v>311</v>
      </c>
      <c r="F627" s="158" t="s">
        <v>319</v>
      </c>
      <c r="G627" s="159">
        <v>3</v>
      </c>
      <c r="H627" s="159">
        <v>4570</v>
      </c>
      <c r="I627" s="159">
        <v>4294</v>
      </c>
      <c r="J627" s="159">
        <v>4513</v>
      </c>
      <c r="K627" s="159">
        <v>4671</v>
      </c>
      <c r="L627" s="159">
        <v>4865</v>
      </c>
      <c r="M627" s="159">
        <v>4893</v>
      </c>
      <c r="N627" s="159">
        <v>4942</v>
      </c>
      <c r="O627" s="159">
        <v>4966</v>
      </c>
      <c r="P627" s="160"/>
      <c r="Q627" s="160"/>
      <c r="R627" s="189"/>
    </row>
    <row r="628" spans="1:18" ht="14.25">
      <c r="A628" s="158" t="s">
        <v>320</v>
      </c>
      <c r="B628" s="158" t="s">
        <v>92</v>
      </c>
      <c r="C628" s="158" t="s">
        <v>284</v>
      </c>
      <c r="D628" s="158" t="s">
        <v>286</v>
      </c>
      <c r="E628" s="158" t="s">
        <v>311</v>
      </c>
      <c r="F628" s="158" t="s">
        <v>319</v>
      </c>
      <c r="G628" s="159">
        <v>3</v>
      </c>
      <c r="H628" s="159">
        <v>1673</v>
      </c>
      <c r="I628" s="159">
        <v>1976</v>
      </c>
      <c r="J628" s="159">
        <v>2835</v>
      </c>
      <c r="K628" s="159">
        <v>4438</v>
      </c>
      <c r="L628" s="159">
        <v>6931</v>
      </c>
      <c r="M628" s="159">
        <v>5725</v>
      </c>
      <c r="N628" s="159">
        <v>4046</v>
      </c>
      <c r="O628" s="159">
        <v>2447</v>
      </c>
      <c r="P628" s="160"/>
      <c r="Q628" s="160"/>
      <c r="R628" s="189"/>
    </row>
    <row r="629" spans="1:18" ht="14.25">
      <c r="A629" s="158" t="s">
        <v>320</v>
      </c>
      <c r="B629" s="158" t="s">
        <v>92</v>
      </c>
      <c r="C629" s="158" t="s">
        <v>284</v>
      </c>
      <c r="D629" s="158" t="s">
        <v>213</v>
      </c>
      <c r="E629" s="158" t="s">
        <v>311</v>
      </c>
      <c r="F629" s="158" t="s">
        <v>319</v>
      </c>
      <c r="G629" s="159">
        <v>3</v>
      </c>
      <c r="H629" s="159">
        <v>4133</v>
      </c>
      <c r="I629" s="159">
        <v>4061</v>
      </c>
      <c r="J629" s="159">
        <v>4323</v>
      </c>
      <c r="K629" s="159">
        <v>4516</v>
      </c>
      <c r="L629" s="159">
        <v>4699</v>
      </c>
      <c r="M629" s="159">
        <v>5877</v>
      </c>
      <c r="N629" s="159">
        <v>4815</v>
      </c>
      <c r="O629" s="159">
        <v>4839</v>
      </c>
      <c r="P629" s="160"/>
      <c r="Q629" s="160"/>
      <c r="R629" s="189"/>
    </row>
    <row r="630" spans="1:18" ht="14.25">
      <c r="A630" s="158" t="s">
        <v>320</v>
      </c>
      <c r="B630" s="158" t="s">
        <v>92</v>
      </c>
      <c r="C630" s="158" t="s">
        <v>289</v>
      </c>
      <c r="D630" s="158" t="s">
        <v>283</v>
      </c>
      <c r="E630" s="158" t="s">
        <v>311</v>
      </c>
      <c r="F630" s="158" t="s">
        <v>319</v>
      </c>
      <c r="G630" s="159">
        <v>3</v>
      </c>
      <c r="H630" s="159">
        <v>14277</v>
      </c>
      <c r="I630" s="159">
        <v>14876</v>
      </c>
      <c r="J630" s="159">
        <v>16894</v>
      </c>
      <c r="K630" s="159">
        <v>18481</v>
      </c>
      <c r="L630" s="159">
        <v>20177</v>
      </c>
      <c r="M630" s="159">
        <v>18929</v>
      </c>
      <c r="N630" s="159">
        <v>22631</v>
      </c>
      <c r="O630" s="159">
        <v>23858</v>
      </c>
      <c r="P630" s="160"/>
      <c r="Q630" s="160"/>
      <c r="R630" s="189"/>
    </row>
    <row r="631" spans="1:18" ht="14.25">
      <c r="A631" s="158" t="s">
        <v>320</v>
      </c>
      <c r="B631" s="158" t="s">
        <v>92</v>
      </c>
      <c r="C631" s="158" t="s">
        <v>289</v>
      </c>
      <c r="D631" s="158" t="s">
        <v>285</v>
      </c>
      <c r="E631" s="158" t="s">
        <v>311</v>
      </c>
      <c r="F631" s="158" t="s">
        <v>319</v>
      </c>
      <c r="G631" s="159">
        <v>3</v>
      </c>
      <c r="H631" s="159">
        <v>16625</v>
      </c>
      <c r="I631" s="159">
        <v>17118</v>
      </c>
      <c r="J631" s="159">
        <v>19210</v>
      </c>
      <c r="K631" s="159">
        <v>20738</v>
      </c>
      <c r="L631" s="159">
        <v>22795</v>
      </c>
      <c r="M631" s="159">
        <v>21472</v>
      </c>
      <c r="N631" s="159">
        <v>24478</v>
      </c>
      <c r="O631" s="159">
        <v>23438</v>
      </c>
      <c r="P631" s="160"/>
      <c r="Q631" s="160"/>
      <c r="R631" s="189"/>
    </row>
    <row r="632" spans="1:18" ht="14.25">
      <c r="A632" s="158" t="s">
        <v>320</v>
      </c>
      <c r="B632" s="158" t="s">
        <v>92</v>
      </c>
      <c r="C632" s="158" t="s">
        <v>289</v>
      </c>
      <c r="D632" s="158" t="s">
        <v>286</v>
      </c>
      <c r="E632" s="158" t="s">
        <v>311</v>
      </c>
      <c r="F632" s="158" t="s">
        <v>319</v>
      </c>
      <c r="G632" s="159">
        <v>3</v>
      </c>
      <c r="H632" s="159">
        <v>4932</v>
      </c>
      <c r="I632" s="159">
        <v>6175</v>
      </c>
      <c r="J632" s="159">
        <v>7285</v>
      </c>
      <c r="K632" s="159">
        <v>10238</v>
      </c>
      <c r="L632" s="159">
        <v>14493</v>
      </c>
      <c r="M632" s="159">
        <v>11451</v>
      </c>
      <c r="N632" s="159">
        <v>13578</v>
      </c>
      <c r="O632" s="159">
        <v>12485</v>
      </c>
      <c r="P632" s="160"/>
      <c r="Q632" s="160"/>
      <c r="R632" s="189"/>
    </row>
    <row r="633" spans="1:18" ht="14.25">
      <c r="A633" s="158" t="s">
        <v>320</v>
      </c>
      <c r="B633" s="158" t="s">
        <v>92</v>
      </c>
      <c r="C633" s="158" t="s">
        <v>289</v>
      </c>
      <c r="D633" s="158" t="s">
        <v>213</v>
      </c>
      <c r="E633" s="158" t="s">
        <v>311</v>
      </c>
      <c r="F633" s="158" t="s">
        <v>319</v>
      </c>
      <c r="G633" s="159">
        <v>3</v>
      </c>
      <c r="H633" s="159">
        <v>15127</v>
      </c>
      <c r="I633" s="159">
        <v>15940</v>
      </c>
      <c r="J633" s="159">
        <v>18010</v>
      </c>
      <c r="K633" s="159">
        <v>19633</v>
      </c>
      <c r="L633" s="159">
        <v>21541</v>
      </c>
      <c r="M633" s="159">
        <v>20302</v>
      </c>
      <c r="N633" s="159">
        <v>23559</v>
      </c>
      <c r="O633" s="159">
        <v>23578</v>
      </c>
      <c r="P633" s="160"/>
      <c r="Q633" s="160"/>
      <c r="R633" s="189"/>
    </row>
    <row r="634" spans="1:18" ht="14.25">
      <c r="A634" s="158" t="s">
        <v>320</v>
      </c>
      <c r="B634" s="158" t="s">
        <v>92</v>
      </c>
      <c r="C634" s="158" t="s">
        <v>291</v>
      </c>
      <c r="D634" s="158" t="s">
        <v>283</v>
      </c>
      <c r="E634" s="158" t="s">
        <v>311</v>
      </c>
      <c r="F634" s="158" t="s">
        <v>319</v>
      </c>
      <c r="G634" s="159">
        <v>3</v>
      </c>
      <c r="H634" s="159">
        <v>26390</v>
      </c>
      <c r="I634" s="159">
        <v>27994</v>
      </c>
      <c r="J634" s="159">
        <v>32408</v>
      </c>
      <c r="K634" s="159">
        <v>36337</v>
      </c>
      <c r="L634" s="159">
        <v>41614</v>
      </c>
      <c r="M634" s="159">
        <v>42596</v>
      </c>
      <c r="N634" s="159">
        <v>50705</v>
      </c>
      <c r="O634" s="159">
        <v>53659</v>
      </c>
      <c r="P634" s="160"/>
      <c r="Q634" s="160"/>
      <c r="R634" s="189"/>
    </row>
    <row r="635" spans="1:18" ht="14.25">
      <c r="A635" s="158" t="s">
        <v>320</v>
      </c>
      <c r="B635" s="158" t="s">
        <v>92</v>
      </c>
      <c r="C635" s="158" t="s">
        <v>291</v>
      </c>
      <c r="D635" s="158" t="s">
        <v>285</v>
      </c>
      <c r="E635" s="158" t="s">
        <v>311</v>
      </c>
      <c r="F635" s="158" t="s">
        <v>319</v>
      </c>
      <c r="G635" s="159">
        <v>3</v>
      </c>
      <c r="H635" s="159">
        <v>34386</v>
      </c>
      <c r="I635" s="159">
        <v>36684</v>
      </c>
      <c r="J635" s="159">
        <v>42590</v>
      </c>
      <c r="K635" s="159">
        <v>47854</v>
      </c>
      <c r="L635" s="159">
        <v>55674</v>
      </c>
      <c r="M635" s="159">
        <v>56230</v>
      </c>
      <c r="N635" s="159">
        <v>66722</v>
      </c>
      <c r="O635" s="159">
        <v>66260</v>
      </c>
      <c r="P635" s="160"/>
      <c r="Q635" s="160"/>
      <c r="R635" s="189"/>
    </row>
    <row r="636" spans="1:18" ht="14.25">
      <c r="A636" s="158" t="s">
        <v>320</v>
      </c>
      <c r="B636" s="158" t="s">
        <v>92</v>
      </c>
      <c r="C636" s="158" t="s">
        <v>291</v>
      </c>
      <c r="D636" s="158" t="s">
        <v>286</v>
      </c>
      <c r="E636" s="158" t="s">
        <v>311</v>
      </c>
      <c r="F636" s="158" t="s">
        <v>319</v>
      </c>
      <c r="G636" s="159">
        <v>3</v>
      </c>
      <c r="H636" s="159">
        <v>7610</v>
      </c>
      <c r="I636" s="159">
        <v>11028</v>
      </c>
      <c r="J636" s="159">
        <v>12732</v>
      </c>
      <c r="K636" s="159">
        <v>18330</v>
      </c>
      <c r="L636" s="159">
        <v>24986</v>
      </c>
      <c r="M636" s="159">
        <v>22213</v>
      </c>
      <c r="N636" s="159">
        <v>27203</v>
      </c>
      <c r="O636" s="159">
        <v>24571</v>
      </c>
      <c r="P636" s="160"/>
      <c r="Q636" s="160"/>
      <c r="R636" s="189"/>
    </row>
    <row r="637" spans="1:18" ht="14.25">
      <c r="A637" s="158" t="s">
        <v>320</v>
      </c>
      <c r="B637" s="158" t="s">
        <v>92</v>
      </c>
      <c r="C637" s="158" t="s">
        <v>291</v>
      </c>
      <c r="D637" s="158" t="s">
        <v>213</v>
      </c>
      <c r="E637" s="158" t="s">
        <v>311</v>
      </c>
      <c r="F637" s="158" t="s">
        <v>319</v>
      </c>
      <c r="G637" s="159">
        <v>3</v>
      </c>
      <c r="H637" s="159">
        <v>30184</v>
      </c>
      <c r="I637" s="159">
        <v>32516</v>
      </c>
      <c r="J637" s="159">
        <v>37704</v>
      </c>
      <c r="K637" s="159">
        <v>42415</v>
      </c>
      <c r="L637" s="159">
        <v>48992</v>
      </c>
      <c r="M637" s="159">
        <v>49691</v>
      </c>
      <c r="N637" s="159">
        <v>58971</v>
      </c>
      <c r="O637" s="159">
        <v>59899</v>
      </c>
      <c r="P637" s="160"/>
      <c r="Q637" s="160"/>
      <c r="R637" s="189"/>
    </row>
    <row r="638" spans="1:18" ht="14.25">
      <c r="A638" s="158" t="s">
        <v>320</v>
      </c>
      <c r="B638" s="158" t="s">
        <v>92</v>
      </c>
      <c r="C638" s="158" t="s">
        <v>293</v>
      </c>
      <c r="D638" s="158" t="s">
        <v>283</v>
      </c>
      <c r="E638" s="158" t="s">
        <v>311</v>
      </c>
      <c r="F638" s="158" t="s">
        <v>319</v>
      </c>
      <c r="G638" s="159">
        <v>3</v>
      </c>
      <c r="H638" s="159">
        <v>35037</v>
      </c>
      <c r="I638" s="159">
        <v>37128</v>
      </c>
      <c r="J638" s="159">
        <v>43558</v>
      </c>
      <c r="K638" s="159">
        <v>49248</v>
      </c>
      <c r="L638" s="159">
        <v>57204</v>
      </c>
      <c r="M638" s="159">
        <v>59209</v>
      </c>
      <c r="N638" s="159">
        <v>71131</v>
      </c>
      <c r="O638" s="159">
        <v>73005</v>
      </c>
      <c r="P638" s="160"/>
      <c r="Q638" s="160"/>
      <c r="R638" s="189"/>
    </row>
    <row r="639" spans="1:18" ht="14.25">
      <c r="A639" s="158" t="s">
        <v>320</v>
      </c>
      <c r="B639" s="158" t="s">
        <v>92</v>
      </c>
      <c r="C639" s="158" t="s">
        <v>293</v>
      </c>
      <c r="D639" s="158" t="s">
        <v>285</v>
      </c>
      <c r="E639" s="158" t="s">
        <v>311</v>
      </c>
      <c r="F639" s="158" t="s">
        <v>319</v>
      </c>
      <c r="G639" s="159">
        <v>3</v>
      </c>
      <c r="H639" s="159">
        <v>48585</v>
      </c>
      <c r="I639" s="159">
        <v>51441</v>
      </c>
      <c r="J639" s="159">
        <v>60491</v>
      </c>
      <c r="K639" s="159">
        <v>68498</v>
      </c>
      <c r="L639" s="159">
        <v>80512</v>
      </c>
      <c r="M639" s="159">
        <v>82875</v>
      </c>
      <c r="N639" s="159">
        <v>99708</v>
      </c>
      <c r="O639" s="159">
        <v>98450</v>
      </c>
      <c r="P639" s="160"/>
      <c r="Q639" s="160"/>
      <c r="R639" s="189"/>
    </row>
    <row r="640" spans="1:18" ht="14.25">
      <c r="A640" s="158" t="s">
        <v>320</v>
      </c>
      <c r="B640" s="158" t="s">
        <v>92</v>
      </c>
      <c r="C640" s="158" t="s">
        <v>293</v>
      </c>
      <c r="D640" s="158" t="s">
        <v>286</v>
      </c>
      <c r="E640" s="158" t="s">
        <v>311</v>
      </c>
      <c r="F640" s="158" t="s">
        <v>319</v>
      </c>
      <c r="G640" s="159">
        <v>3</v>
      </c>
      <c r="H640" s="159">
        <v>8292</v>
      </c>
      <c r="I640" s="159">
        <v>12610</v>
      </c>
      <c r="J640" s="159">
        <v>13869</v>
      </c>
      <c r="K640" s="159">
        <v>30459</v>
      </c>
      <c r="L640" s="159">
        <v>30703</v>
      </c>
      <c r="M640" s="159">
        <v>19455</v>
      </c>
      <c r="N640" s="159">
        <v>28606</v>
      </c>
      <c r="O640" s="159">
        <v>26453</v>
      </c>
      <c r="P640" s="160"/>
      <c r="Q640" s="160"/>
      <c r="R640" s="189"/>
    </row>
    <row r="641" spans="1:18" ht="14.25">
      <c r="A641" s="158" t="s">
        <v>320</v>
      </c>
      <c r="B641" s="158" t="s">
        <v>92</v>
      </c>
      <c r="C641" s="158" t="s">
        <v>293</v>
      </c>
      <c r="D641" s="158" t="s">
        <v>213</v>
      </c>
      <c r="E641" s="158" t="s">
        <v>311</v>
      </c>
      <c r="F641" s="158" t="s">
        <v>319</v>
      </c>
      <c r="G641" s="159">
        <v>3</v>
      </c>
      <c r="H641" s="159">
        <v>41493</v>
      </c>
      <c r="I641" s="159">
        <v>44452</v>
      </c>
      <c r="J641" s="159">
        <v>52199</v>
      </c>
      <c r="K641" s="159">
        <v>59223</v>
      </c>
      <c r="L641" s="159">
        <v>69171</v>
      </c>
      <c r="M641" s="159">
        <v>71276</v>
      </c>
      <c r="N641" s="159">
        <v>85709</v>
      </c>
      <c r="O641" s="159">
        <v>85545</v>
      </c>
      <c r="P641" s="160"/>
      <c r="Q641" s="160"/>
      <c r="R641" s="189"/>
    </row>
    <row r="642" spans="1:18" ht="14.25">
      <c r="A642" s="158" t="s">
        <v>320</v>
      </c>
      <c r="B642" s="158" t="s">
        <v>92</v>
      </c>
      <c r="C642" s="158" t="s">
        <v>295</v>
      </c>
      <c r="D642" s="158" t="s">
        <v>283</v>
      </c>
      <c r="E642" s="158" t="s">
        <v>311</v>
      </c>
      <c r="F642" s="158" t="s">
        <v>319</v>
      </c>
      <c r="G642" s="159">
        <v>3</v>
      </c>
      <c r="H642" s="159">
        <v>43653</v>
      </c>
      <c r="I642" s="159">
        <v>45756</v>
      </c>
      <c r="J642" s="159">
        <v>53587</v>
      </c>
      <c r="K642" s="159">
        <v>59360</v>
      </c>
      <c r="L642" s="159">
        <v>68129</v>
      </c>
      <c r="M642" s="159">
        <v>69847</v>
      </c>
      <c r="N642" s="159">
        <v>84686</v>
      </c>
      <c r="O642" s="159">
        <v>86822</v>
      </c>
      <c r="P642" s="160"/>
      <c r="Q642" s="160"/>
      <c r="R642" s="189"/>
    </row>
    <row r="643" spans="1:18" ht="14.25">
      <c r="A643" s="158" t="s">
        <v>320</v>
      </c>
      <c r="B643" s="158" t="s">
        <v>92</v>
      </c>
      <c r="C643" s="158" t="s">
        <v>295</v>
      </c>
      <c r="D643" s="158" t="s">
        <v>285</v>
      </c>
      <c r="E643" s="158" t="s">
        <v>311</v>
      </c>
      <c r="F643" s="158" t="s">
        <v>319</v>
      </c>
      <c r="G643" s="159">
        <v>3</v>
      </c>
      <c r="H643" s="159">
        <v>60977</v>
      </c>
      <c r="I643" s="159">
        <v>64299</v>
      </c>
      <c r="J643" s="159">
        <v>75330</v>
      </c>
      <c r="K643" s="159">
        <v>84502</v>
      </c>
      <c r="L643" s="159">
        <v>98002</v>
      </c>
      <c r="M643" s="159">
        <v>99658</v>
      </c>
      <c r="N643" s="159">
        <v>120295</v>
      </c>
      <c r="O643" s="159">
        <v>118318</v>
      </c>
      <c r="P643" s="160"/>
      <c r="Q643" s="160"/>
      <c r="R643" s="189"/>
    </row>
    <row r="644" spans="1:18" ht="14.25">
      <c r="A644" s="158" t="s">
        <v>320</v>
      </c>
      <c r="B644" s="158" t="s">
        <v>92</v>
      </c>
      <c r="C644" s="158" t="s">
        <v>295</v>
      </c>
      <c r="D644" s="158" t="s">
        <v>286</v>
      </c>
      <c r="E644" s="158" t="s">
        <v>311</v>
      </c>
      <c r="F644" s="158" t="s">
        <v>319</v>
      </c>
      <c r="G644" s="159">
        <v>3</v>
      </c>
      <c r="H644" s="159">
        <v>8767</v>
      </c>
      <c r="I644" s="159">
        <v>13837</v>
      </c>
      <c r="J644" s="159">
        <v>14146</v>
      </c>
      <c r="K644" s="159">
        <v>21145</v>
      </c>
      <c r="L644" s="159">
        <v>33049</v>
      </c>
      <c r="M644" s="159">
        <v>27280</v>
      </c>
      <c r="N644" s="159">
        <v>30910</v>
      </c>
      <c r="O644" s="159">
        <v>26354</v>
      </c>
      <c r="P644" s="160"/>
      <c r="Q644" s="160"/>
      <c r="R644" s="189"/>
    </row>
    <row r="645" spans="1:18" ht="14.25">
      <c r="A645" s="158" t="s">
        <v>320</v>
      </c>
      <c r="B645" s="158" t="s">
        <v>92</v>
      </c>
      <c r="C645" s="158" t="s">
        <v>295</v>
      </c>
      <c r="D645" s="158" t="s">
        <v>213</v>
      </c>
      <c r="E645" s="158" t="s">
        <v>311</v>
      </c>
      <c r="F645" s="158" t="s">
        <v>319</v>
      </c>
      <c r="G645" s="159">
        <v>3</v>
      </c>
      <c r="H645" s="159">
        <v>51730</v>
      </c>
      <c r="I645" s="159">
        <v>55014</v>
      </c>
      <c r="J645" s="159">
        <v>64472</v>
      </c>
      <c r="K645" s="159">
        <v>72178</v>
      </c>
      <c r="L645" s="159">
        <v>83338</v>
      </c>
      <c r="M645" s="159">
        <v>84934</v>
      </c>
      <c r="N645" s="159">
        <v>102689</v>
      </c>
      <c r="O645" s="159">
        <v>102201</v>
      </c>
      <c r="P645" s="160"/>
      <c r="Q645" s="160"/>
      <c r="R645" s="189"/>
    </row>
    <row r="646" spans="1:18" ht="14.25">
      <c r="A646" s="158" t="s">
        <v>320</v>
      </c>
      <c r="B646" s="158" t="s">
        <v>92</v>
      </c>
      <c r="C646" s="158" t="s">
        <v>297</v>
      </c>
      <c r="D646" s="158" t="s">
        <v>283</v>
      </c>
      <c r="E646" s="158" t="s">
        <v>311</v>
      </c>
      <c r="F646" s="158" t="s">
        <v>319</v>
      </c>
      <c r="G646" s="159">
        <v>3</v>
      </c>
      <c r="H646" s="159">
        <v>53415</v>
      </c>
      <c r="I646" s="159">
        <v>55236</v>
      </c>
      <c r="J646" s="159">
        <v>65007</v>
      </c>
      <c r="K646" s="159">
        <v>73637</v>
      </c>
      <c r="L646" s="159">
        <v>84160</v>
      </c>
      <c r="M646" s="159">
        <v>85568</v>
      </c>
      <c r="N646" s="159">
        <v>103251</v>
      </c>
      <c r="O646" s="159">
        <v>105610</v>
      </c>
      <c r="P646" s="160"/>
      <c r="Q646" s="160"/>
      <c r="R646" s="189"/>
    </row>
    <row r="647" spans="1:18" ht="14.25">
      <c r="A647" s="158" t="s">
        <v>320</v>
      </c>
      <c r="B647" s="158" t="s">
        <v>92</v>
      </c>
      <c r="C647" s="158" t="s">
        <v>297</v>
      </c>
      <c r="D647" s="158" t="s">
        <v>285</v>
      </c>
      <c r="E647" s="158" t="s">
        <v>311</v>
      </c>
      <c r="F647" s="158" t="s">
        <v>319</v>
      </c>
      <c r="G647" s="159">
        <v>3</v>
      </c>
      <c r="H647" s="159">
        <v>71125</v>
      </c>
      <c r="I647" s="159">
        <v>74847</v>
      </c>
      <c r="J647" s="159">
        <v>89109</v>
      </c>
      <c r="K647" s="159">
        <v>101854</v>
      </c>
      <c r="L647" s="159">
        <v>117999</v>
      </c>
      <c r="M647" s="159">
        <v>119572</v>
      </c>
      <c r="N647" s="159">
        <v>145396</v>
      </c>
      <c r="O647" s="159">
        <v>142691</v>
      </c>
      <c r="P647" s="160"/>
      <c r="Q647" s="160"/>
      <c r="R647" s="189"/>
    </row>
    <row r="648" spans="1:18" ht="14.25">
      <c r="A648" s="158" t="s">
        <v>320</v>
      </c>
      <c r="B648" s="158" t="s">
        <v>92</v>
      </c>
      <c r="C648" s="158" t="s">
        <v>297</v>
      </c>
      <c r="D648" s="158" t="s">
        <v>286</v>
      </c>
      <c r="E648" s="158" t="s">
        <v>311</v>
      </c>
      <c r="F648" s="158" t="s">
        <v>319</v>
      </c>
      <c r="G648" s="159">
        <v>3</v>
      </c>
      <c r="H648" s="159">
        <v>8396</v>
      </c>
      <c r="I648" s="159">
        <v>14622</v>
      </c>
      <c r="J648" s="159">
        <v>16725</v>
      </c>
      <c r="K648" s="159">
        <v>26041</v>
      </c>
      <c r="L648" s="159">
        <v>38515</v>
      </c>
      <c r="M648" s="159">
        <v>33517</v>
      </c>
      <c r="N648" s="159">
        <v>34040</v>
      </c>
      <c r="O648" s="159">
        <v>30466</v>
      </c>
      <c r="P648" s="160"/>
      <c r="Q648" s="160"/>
      <c r="R648" s="189"/>
    </row>
    <row r="649" spans="1:18" ht="14.25">
      <c r="A649" s="158" t="s">
        <v>320</v>
      </c>
      <c r="B649" s="158" t="s">
        <v>92</v>
      </c>
      <c r="C649" s="158" t="s">
        <v>297</v>
      </c>
      <c r="D649" s="158" t="s">
        <v>213</v>
      </c>
      <c r="E649" s="158" t="s">
        <v>311</v>
      </c>
      <c r="F649" s="158" t="s">
        <v>319</v>
      </c>
      <c r="G649" s="159">
        <v>3</v>
      </c>
      <c r="H649" s="159">
        <v>61409</v>
      </c>
      <c r="I649" s="159">
        <v>64814</v>
      </c>
      <c r="J649" s="159">
        <v>76829</v>
      </c>
      <c r="K649" s="159">
        <v>87732</v>
      </c>
      <c r="L649" s="159">
        <v>101138</v>
      </c>
      <c r="M649" s="159">
        <v>102649</v>
      </c>
      <c r="N649" s="159">
        <v>124491</v>
      </c>
      <c r="O649" s="159">
        <v>123773</v>
      </c>
      <c r="P649" s="160"/>
      <c r="Q649" s="160"/>
      <c r="R649" s="189"/>
    </row>
    <row r="650" spans="1:18" ht="14.25">
      <c r="A650" s="158" t="s">
        <v>320</v>
      </c>
      <c r="B650" s="158" t="s">
        <v>92</v>
      </c>
      <c r="C650" s="158" t="s">
        <v>299</v>
      </c>
      <c r="D650" s="158" t="s">
        <v>283</v>
      </c>
      <c r="E650" s="158" t="s">
        <v>311</v>
      </c>
      <c r="F650" s="158" t="s">
        <v>319</v>
      </c>
      <c r="G650" s="159">
        <v>3</v>
      </c>
      <c r="H650" s="159">
        <v>59156</v>
      </c>
      <c r="I650" s="159">
        <v>59067</v>
      </c>
      <c r="J650" s="159">
        <v>70282</v>
      </c>
      <c r="K650" s="159">
        <v>78837</v>
      </c>
      <c r="L650" s="159">
        <v>89704</v>
      </c>
      <c r="M650" s="159">
        <v>88397</v>
      </c>
      <c r="N650" s="159">
        <v>107870</v>
      </c>
      <c r="O650" s="159">
        <v>106334</v>
      </c>
      <c r="P650" s="160"/>
      <c r="Q650" s="160"/>
      <c r="R650" s="189"/>
    </row>
    <row r="651" spans="1:18" ht="14.25">
      <c r="A651" s="158" t="s">
        <v>320</v>
      </c>
      <c r="B651" s="158" t="s">
        <v>92</v>
      </c>
      <c r="C651" s="158" t="s">
        <v>299</v>
      </c>
      <c r="D651" s="158" t="s">
        <v>285</v>
      </c>
      <c r="E651" s="158" t="s">
        <v>311</v>
      </c>
      <c r="F651" s="158" t="s">
        <v>319</v>
      </c>
      <c r="G651" s="159">
        <v>3</v>
      </c>
      <c r="H651" s="159">
        <v>67913</v>
      </c>
      <c r="I651" s="159">
        <v>68586</v>
      </c>
      <c r="J651" s="159">
        <v>82672</v>
      </c>
      <c r="K651" s="159">
        <v>96061</v>
      </c>
      <c r="L651" s="159">
        <v>112334</v>
      </c>
      <c r="M651" s="159">
        <v>113607</v>
      </c>
      <c r="N651" s="159">
        <v>141806</v>
      </c>
      <c r="O651" s="159">
        <v>137990</v>
      </c>
      <c r="P651" s="160"/>
      <c r="Q651" s="160"/>
      <c r="R651" s="189"/>
    </row>
    <row r="652" spans="1:18" ht="14.25">
      <c r="A652" s="158" t="s">
        <v>320</v>
      </c>
      <c r="B652" s="158" t="s">
        <v>92</v>
      </c>
      <c r="C652" s="158" t="s">
        <v>299</v>
      </c>
      <c r="D652" s="158" t="s">
        <v>286</v>
      </c>
      <c r="E652" s="158" t="s">
        <v>311</v>
      </c>
      <c r="F652" s="158" t="s">
        <v>319</v>
      </c>
      <c r="G652" s="159">
        <v>3</v>
      </c>
      <c r="H652" s="159">
        <v>7290</v>
      </c>
      <c r="I652" s="159">
        <v>14611</v>
      </c>
      <c r="J652" s="159">
        <v>17446</v>
      </c>
      <c r="K652" s="159">
        <v>26969</v>
      </c>
      <c r="L652" s="159">
        <v>52684</v>
      </c>
      <c r="M652" s="159">
        <v>46006</v>
      </c>
      <c r="N652" s="159">
        <v>43213</v>
      </c>
      <c r="O652" s="159">
        <v>36861</v>
      </c>
      <c r="P652" s="160"/>
      <c r="Q652" s="160"/>
      <c r="R652" s="189"/>
    </row>
    <row r="653" spans="1:18" ht="14.25">
      <c r="A653" s="158" t="s">
        <v>320</v>
      </c>
      <c r="B653" s="158" t="s">
        <v>92</v>
      </c>
      <c r="C653" s="158" t="s">
        <v>299</v>
      </c>
      <c r="D653" s="158" t="s">
        <v>213</v>
      </c>
      <c r="E653" s="158" t="s">
        <v>311</v>
      </c>
      <c r="F653" s="158" t="s">
        <v>319</v>
      </c>
      <c r="G653" s="159">
        <v>3</v>
      </c>
      <c r="H653" s="159">
        <v>62741</v>
      </c>
      <c r="I653" s="159">
        <v>63762</v>
      </c>
      <c r="J653" s="159">
        <v>76405</v>
      </c>
      <c r="K653" s="159">
        <v>87509</v>
      </c>
      <c r="L653" s="159">
        <v>101169</v>
      </c>
      <c r="M653" s="159">
        <v>101130</v>
      </c>
      <c r="N653" s="159">
        <v>125067</v>
      </c>
      <c r="O653" s="159">
        <v>121995</v>
      </c>
      <c r="P653" s="160"/>
      <c r="Q653" s="160"/>
      <c r="R653" s="189"/>
    </row>
    <row r="654" spans="1:18" ht="14.25">
      <c r="A654" s="158" t="s">
        <v>320</v>
      </c>
      <c r="B654" s="158" t="s">
        <v>92</v>
      </c>
      <c r="C654" s="158" t="s">
        <v>301</v>
      </c>
      <c r="D654" s="158" t="s">
        <v>283</v>
      </c>
      <c r="E654" s="158" t="s">
        <v>311</v>
      </c>
      <c r="F654" s="158" t="s">
        <v>319</v>
      </c>
      <c r="G654" s="159">
        <v>3</v>
      </c>
      <c r="H654" s="159">
        <v>52048</v>
      </c>
      <c r="I654" s="159">
        <v>53445</v>
      </c>
      <c r="J654" s="159">
        <v>64080</v>
      </c>
      <c r="K654" s="159">
        <v>72801</v>
      </c>
      <c r="L654" s="159">
        <v>83624</v>
      </c>
      <c r="M654" s="159">
        <v>83254</v>
      </c>
      <c r="N654" s="159">
        <v>102716</v>
      </c>
      <c r="O654" s="159">
        <v>100773</v>
      </c>
      <c r="P654" s="160"/>
      <c r="Q654" s="160"/>
      <c r="R654" s="189"/>
    </row>
    <row r="655" spans="1:18" ht="14.25">
      <c r="A655" s="158" t="s">
        <v>320</v>
      </c>
      <c r="B655" s="158" t="s">
        <v>92</v>
      </c>
      <c r="C655" s="158" t="s">
        <v>301</v>
      </c>
      <c r="D655" s="158" t="s">
        <v>285</v>
      </c>
      <c r="E655" s="158" t="s">
        <v>311</v>
      </c>
      <c r="F655" s="158" t="s">
        <v>319</v>
      </c>
      <c r="G655" s="159">
        <v>3</v>
      </c>
      <c r="H655" s="159">
        <v>56325</v>
      </c>
      <c r="I655" s="159">
        <v>57153</v>
      </c>
      <c r="J655" s="159">
        <v>69821</v>
      </c>
      <c r="K655" s="159">
        <v>80167</v>
      </c>
      <c r="L655" s="159">
        <v>92013</v>
      </c>
      <c r="M655" s="159">
        <v>90408</v>
      </c>
      <c r="N655" s="159">
        <v>114238</v>
      </c>
      <c r="O655" s="159">
        <v>112084</v>
      </c>
      <c r="P655" s="160"/>
      <c r="Q655" s="160"/>
      <c r="R655" s="189"/>
    </row>
    <row r="656" spans="1:18" ht="14.25">
      <c r="A656" s="158" t="s">
        <v>320</v>
      </c>
      <c r="B656" s="158" t="s">
        <v>92</v>
      </c>
      <c r="C656" s="158" t="s">
        <v>301</v>
      </c>
      <c r="D656" s="158" t="s">
        <v>286</v>
      </c>
      <c r="E656" s="158" t="s">
        <v>311</v>
      </c>
      <c r="F656" s="158" t="s">
        <v>319</v>
      </c>
      <c r="G656" s="159">
        <v>3</v>
      </c>
      <c r="H656" s="159">
        <v>3783</v>
      </c>
      <c r="I656" s="159">
        <v>10015</v>
      </c>
      <c r="J656" s="159">
        <v>9559</v>
      </c>
      <c r="K656" s="159">
        <v>15333</v>
      </c>
      <c r="L656" s="159">
        <v>24705</v>
      </c>
      <c r="M656" s="159">
        <v>28682</v>
      </c>
      <c r="N656" s="159">
        <v>42661</v>
      </c>
      <c r="O656" s="159">
        <v>31515</v>
      </c>
      <c r="P656" s="160"/>
      <c r="Q656" s="160"/>
      <c r="R656" s="189"/>
    </row>
    <row r="657" spans="1:18" ht="14.25">
      <c r="A657" s="158" t="s">
        <v>320</v>
      </c>
      <c r="B657" s="158" t="s">
        <v>92</v>
      </c>
      <c r="C657" s="158" t="s">
        <v>301</v>
      </c>
      <c r="D657" s="158" t="s">
        <v>213</v>
      </c>
      <c r="E657" s="158" t="s">
        <v>311</v>
      </c>
      <c r="F657" s="158" t="s">
        <v>319</v>
      </c>
      <c r="G657" s="159">
        <v>3</v>
      </c>
      <c r="H657" s="159">
        <v>53227</v>
      </c>
      <c r="I657" s="159">
        <v>55262</v>
      </c>
      <c r="J657" s="159">
        <v>66945</v>
      </c>
      <c r="K657" s="159">
        <v>76573</v>
      </c>
      <c r="L657" s="159">
        <v>87924</v>
      </c>
      <c r="M657" s="159">
        <v>86904</v>
      </c>
      <c r="N657" s="159">
        <v>108656</v>
      </c>
      <c r="O657" s="159">
        <v>106434</v>
      </c>
      <c r="P657" s="160"/>
      <c r="Q657" s="160"/>
      <c r="R657" s="189"/>
    </row>
    <row r="658" spans="1:18" ht="14.25">
      <c r="A658" s="158" t="s">
        <v>320</v>
      </c>
      <c r="B658" s="158" t="s">
        <v>92</v>
      </c>
      <c r="C658" s="158" t="s">
        <v>303</v>
      </c>
      <c r="D658" s="158" t="s">
        <v>283</v>
      </c>
      <c r="E658" s="158" t="s">
        <v>311</v>
      </c>
      <c r="F658" s="158" t="s">
        <v>319</v>
      </c>
      <c r="G658" s="159">
        <v>3</v>
      </c>
      <c r="H658" s="159">
        <v>48450</v>
      </c>
      <c r="I658" s="159">
        <v>50112</v>
      </c>
      <c r="J658" s="159">
        <v>59031</v>
      </c>
      <c r="K658" s="159">
        <v>66852</v>
      </c>
      <c r="L658" s="159">
        <v>75969</v>
      </c>
      <c r="M658" s="159">
        <v>73333</v>
      </c>
      <c r="N658" s="159">
        <v>91101</v>
      </c>
      <c r="O658" s="159">
        <v>88041</v>
      </c>
      <c r="P658" s="160"/>
      <c r="Q658" s="160"/>
      <c r="R658" s="189"/>
    </row>
    <row r="659" spans="1:18" ht="14.25">
      <c r="A659" s="158" t="s">
        <v>320</v>
      </c>
      <c r="B659" s="158" t="s">
        <v>92</v>
      </c>
      <c r="C659" s="158" t="s">
        <v>303</v>
      </c>
      <c r="D659" s="158" t="s">
        <v>285</v>
      </c>
      <c r="E659" s="158" t="s">
        <v>311</v>
      </c>
      <c r="F659" s="158" t="s">
        <v>319</v>
      </c>
      <c r="G659" s="159">
        <v>3</v>
      </c>
      <c r="H659" s="159">
        <v>51801</v>
      </c>
      <c r="I659" s="159">
        <v>52904</v>
      </c>
      <c r="J659" s="159">
        <v>65298</v>
      </c>
      <c r="K659" s="159">
        <v>74231</v>
      </c>
      <c r="L659" s="159">
        <v>86712</v>
      </c>
      <c r="M659" s="159">
        <v>83594</v>
      </c>
      <c r="N659" s="159">
        <v>101060</v>
      </c>
      <c r="O659" s="159">
        <v>96225</v>
      </c>
      <c r="P659" s="160"/>
      <c r="Q659" s="160"/>
      <c r="R659" s="189"/>
    </row>
    <row r="660" spans="1:18" ht="14.25">
      <c r="A660" s="158" t="s">
        <v>320</v>
      </c>
      <c r="B660" s="158" t="s">
        <v>92</v>
      </c>
      <c r="C660" s="158" t="s">
        <v>303</v>
      </c>
      <c r="D660" s="158" t="s">
        <v>286</v>
      </c>
      <c r="E660" s="158" t="s">
        <v>311</v>
      </c>
      <c r="F660" s="158" t="s">
        <v>319</v>
      </c>
      <c r="G660" s="159">
        <v>3</v>
      </c>
      <c r="H660" s="159">
        <v>2433</v>
      </c>
      <c r="I660" s="159">
        <v>5382</v>
      </c>
      <c r="J660" s="159">
        <v>10084</v>
      </c>
      <c r="K660" s="159">
        <v>11000</v>
      </c>
      <c r="L660" s="159">
        <v>16800</v>
      </c>
      <c r="M660" s="159">
        <v>13977</v>
      </c>
      <c r="N660" s="159">
        <v>21068</v>
      </c>
      <c r="O660" s="159">
        <v>19197</v>
      </c>
      <c r="P660" s="160"/>
      <c r="Q660" s="160"/>
      <c r="R660" s="189"/>
    </row>
    <row r="661" spans="1:18" ht="14.25">
      <c r="A661" s="158" t="s">
        <v>320</v>
      </c>
      <c r="B661" s="158" t="s">
        <v>92</v>
      </c>
      <c r="C661" s="158" t="s">
        <v>303</v>
      </c>
      <c r="D661" s="158" t="s">
        <v>213</v>
      </c>
      <c r="E661" s="158" t="s">
        <v>311</v>
      </c>
      <c r="F661" s="158" t="s">
        <v>319</v>
      </c>
      <c r="G661" s="159">
        <v>3</v>
      </c>
      <c r="H661" s="159">
        <v>49152</v>
      </c>
      <c r="I661" s="159">
        <v>51520</v>
      </c>
      <c r="J661" s="159">
        <v>62347</v>
      </c>
      <c r="K661" s="159">
        <v>70816</v>
      </c>
      <c r="L661" s="159">
        <v>81717</v>
      </c>
      <c r="M661" s="159">
        <v>78743</v>
      </c>
      <c r="N661" s="159">
        <v>96331</v>
      </c>
      <c r="O661" s="159">
        <v>92209</v>
      </c>
      <c r="P661" s="160"/>
      <c r="Q661" s="160"/>
      <c r="R661" s="189"/>
    </row>
    <row r="662" spans="1:18" ht="14.25">
      <c r="A662" s="158" t="s">
        <v>320</v>
      </c>
      <c r="B662" s="158" t="s">
        <v>92</v>
      </c>
      <c r="C662" s="158" t="s">
        <v>305</v>
      </c>
      <c r="D662" s="158" t="s">
        <v>283</v>
      </c>
      <c r="E662" s="158" t="s">
        <v>311</v>
      </c>
      <c r="F662" s="158" t="s">
        <v>319</v>
      </c>
      <c r="G662" s="159">
        <v>3</v>
      </c>
      <c r="H662" s="159">
        <v>37293</v>
      </c>
      <c r="I662" s="159">
        <v>40218</v>
      </c>
      <c r="J662" s="159">
        <v>52589</v>
      </c>
      <c r="K662" s="159">
        <v>63081</v>
      </c>
      <c r="L662" s="159">
        <v>74883</v>
      </c>
      <c r="M662" s="159">
        <v>76168</v>
      </c>
      <c r="N662" s="159">
        <v>94585</v>
      </c>
      <c r="O662" s="159">
        <v>91122</v>
      </c>
      <c r="P662" s="160"/>
      <c r="Q662" s="160"/>
      <c r="R662" s="189"/>
    </row>
    <row r="663" spans="1:18" ht="14.25">
      <c r="A663" s="158" t="s">
        <v>320</v>
      </c>
      <c r="B663" s="158" t="s">
        <v>92</v>
      </c>
      <c r="C663" s="158" t="s">
        <v>305</v>
      </c>
      <c r="D663" s="158" t="s">
        <v>285</v>
      </c>
      <c r="E663" s="158" t="s">
        <v>311</v>
      </c>
      <c r="F663" s="158" t="s">
        <v>319</v>
      </c>
      <c r="G663" s="159">
        <v>3</v>
      </c>
      <c r="H663" s="159">
        <v>42988</v>
      </c>
      <c r="I663" s="159">
        <v>45889</v>
      </c>
      <c r="J663" s="159">
        <v>61186</v>
      </c>
      <c r="K663" s="159">
        <v>75804</v>
      </c>
      <c r="L663" s="159">
        <v>89953</v>
      </c>
      <c r="M663" s="159">
        <v>89527</v>
      </c>
      <c r="N663" s="159">
        <v>112903</v>
      </c>
      <c r="O663" s="159">
        <v>107108</v>
      </c>
      <c r="P663" s="160"/>
      <c r="Q663" s="160"/>
      <c r="R663" s="189"/>
    </row>
    <row r="664" spans="1:18" ht="14.25">
      <c r="A664" s="158" t="s">
        <v>320</v>
      </c>
      <c r="B664" s="158" t="s">
        <v>92</v>
      </c>
      <c r="C664" s="158" t="s">
        <v>305</v>
      </c>
      <c r="D664" s="158" t="s">
        <v>286</v>
      </c>
      <c r="E664" s="158" t="s">
        <v>311</v>
      </c>
      <c r="F664" s="158" t="s">
        <v>319</v>
      </c>
      <c r="G664" s="159">
        <v>3</v>
      </c>
      <c r="H664" s="159">
        <v>2988</v>
      </c>
      <c r="I664" s="159">
        <v>4302</v>
      </c>
      <c r="J664" s="159">
        <v>15823</v>
      </c>
      <c r="K664" s="159">
        <v>47820</v>
      </c>
      <c r="L664" s="159">
        <v>64240</v>
      </c>
      <c r="M664" s="159">
        <v>59019</v>
      </c>
      <c r="N664" s="159">
        <v>24692</v>
      </c>
      <c r="O664" s="159">
        <v>39635</v>
      </c>
      <c r="P664" s="160"/>
      <c r="Q664" s="160"/>
      <c r="R664" s="189"/>
    </row>
    <row r="665" spans="1:18" ht="14.25">
      <c r="A665" s="158" t="s">
        <v>320</v>
      </c>
      <c r="B665" s="158" t="s">
        <v>92</v>
      </c>
      <c r="C665" s="158" t="s">
        <v>305</v>
      </c>
      <c r="D665" s="158" t="s">
        <v>213</v>
      </c>
      <c r="E665" s="158" t="s">
        <v>311</v>
      </c>
      <c r="F665" s="158" t="s">
        <v>319</v>
      </c>
      <c r="G665" s="159">
        <v>3</v>
      </c>
      <c r="H665" s="159">
        <v>39414</v>
      </c>
      <c r="I665" s="159">
        <v>43542</v>
      </c>
      <c r="J665" s="159">
        <v>57737</v>
      </c>
      <c r="K665" s="159">
        <v>70730</v>
      </c>
      <c r="L665" s="159">
        <v>83748</v>
      </c>
      <c r="M665" s="159">
        <v>83917</v>
      </c>
      <c r="N665" s="159">
        <v>105072</v>
      </c>
      <c r="O665" s="159">
        <v>99939</v>
      </c>
      <c r="P665" s="160"/>
      <c r="Q665" s="160"/>
      <c r="R665" s="189"/>
    </row>
    <row r="666" spans="1:18" ht="14.25">
      <c r="A666" s="158" t="s">
        <v>320</v>
      </c>
      <c r="B666" s="158" t="s">
        <v>92</v>
      </c>
      <c r="C666" s="158" t="s">
        <v>307</v>
      </c>
      <c r="D666" s="158" t="s">
        <v>283</v>
      </c>
      <c r="E666" s="158" t="s">
        <v>311</v>
      </c>
      <c r="F666" s="158" t="s">
        <v>319</v>
      </c>
      <c r="G666" s="159">
        <v>3</v>
      </c>
      <c r="H666" s="159">
        <v>7444</v>
      </c>
      <c r="I666" s="159">
        <v>11821</v>
      </c>
      <c r="J666" s="159">
        <v>12832</v>
      </c>
      <c r="K666" s="159">
        <v>21540</v>
      </c>
      <c r="L666" s="159">
        <v>30902</v>
      </c>
      <c r="M666" s="159">
        <v>48116</v>
      </c>
      <c r="N666" s="159">
        <v>65644</v>
      </c>
      <c r="O666" s="159">
        <v>74856</v>
      </c>
      <c r="P666" s="160"/>
      <c r="Q666" s="160"/>
      <c r="R666" s="189"/>
    </row>
    <row r="667" spans="1:18" ht="14.25">
      <c r="A667" s="158" t="s">
        <v>320</v>
      </c>
      <c r="B667" s="158" t="s">
        <v>92</v>
      </c>
      <c r="C667" s="158" t="s">
        <v>307</v>
      </c>
      <c r="D667" s="158" t="s">
        <v>285</v>
      </c>
      <c r="E667" s="158" t="s">
        <v>311</v>
      </c>
      <c r="F667" s="158" t="s">
        <v>319</v>
      </c>
      <c r="G667" s="159">
        <v>3</v>
      </c>
      <c r="H667" s="159">
        <v>12772</v>
      </c>
      <c r="I667" s="159">
        <v>15399</v>
      </c>
      <c r="J667" s="159">
        <v>28308</v>
      </c>
      <c r="K667" s="159">
        <v>35932</v>
      </c>
      <c r="L667" s="159">
        <v>45556</v>
      </c>
      <c r="M667" s="159">
        <v>51890</v>
      </c>
      <c r="N667" s="159">
        <v>80143</v>
      </c>
      <c r="O667" s="159">
        <v>89247</v>
      </c>
      <c r="P667" s="160"/>
      <c r="Q667" s="160"/>
      <c r="R667" s="189"/>
    </row>
    <row r="668" spans="1:18" ht="14.25">
      <c r="A668" s="158" t="s">
        <v>320</v>
      </c>
      <c r="B668" s="158" t="s">
        <v>92</v>
      </c>
      <c r="C668" s="158" t="s">
        <v>307</v>
      </c>
      <c r="D668" s="158" t="s">
        <v>286</v>
      </c>
      <c r="E668" s="158" t="s">
        <v>311</v>
      </c>
      <c r="F668" s="158" t="s">
        <v>319</v>
      </c>
      <c r="G668" s="159">
        <v>3</v>
      </c>
      <c r="H668" s="159">
        <v>913</v>
      </c>
      <c r="I668" s="159">
        <v>1846</v>
      </c>
      <c r="J668" s="159">
        <v>1031</v>
      </c>
      <c r="K668" s="159">
        <v>1500</v>
      </c>
      <c r="L668" s="159">
        <v>1714</v>
      </c>
      <c r="M668" s="159">
        <v>15769</v>
      </c>
      <c r="N668" s="159">
        <v>22273</v>
      </c>
      <c r="O668" s="159">
        <v>13513</v>
      </c>
      <c r="P668" s="160"/>
      <c r="Q668" s="160"/>
      <c r="R668" s="189"/>
    </row>
    <row r="669" spans="1:18" ht="14.25">
      <c r="A669" s="158" t="s">
        <v>320</v>
      </c>
      <c r="B669" s="158" t="s">
        <v>92</v>
      </c>
      <c r="C669" s="158" t="s">
        <v>307</v>
      </c>
      <c r="D669" s="158" t="s">
        <v>213</v>
      </c>
      <c r="E669" s="158" t="s">
        <v>311</v>
      </c>
      <c r="F669" s="158" t="s">
        <v>319</v>
      </c>
      <c r="G669" s="159">
        <v>3</v>
      </c>
      <c r="H669" s="159">
        <v>8065</v>
      </c>
      <c r="I669" s="159">
        <v>13541</v>
      </c>
      <c r="J669" s="159">
        <v>22513</v>
      </c>
      <c r="K669" s="159">
        <v>31068</v>
      </c>
      <c r="L669" s="159">
        <v>40082</v>
      </c>
      <c r="M669" s="159">
        <v>50328</v>
      </c>
      <c r="N669" s="159">
        <v>74845</v>
      </c>
      <c r="O669" s="159">
        <v>83390</v>
      </c>
      <c r="P669" s="160"/>
      <c r="Q669" s="160"/>
      <c r="R669" s="189"/>
    </row>
    <row r="670" spans="1:18" ht="14.25">
      <c r="A670" s="158" t="s">
        <v>320</v>
      </c>
      <c r="B670" s="158" t="s">
        <v>92</v>
      </c>
      <c r="C670" s="158" t="s">
        <v>309</v>
      </c>
      <c r="D670" s="158" t="s">
        <v>283</v>
      </c>
      <c r="E670" s="158" t="s">
        <v>311</v>
      </c>
      <c r="F670" s="158" t="s">
        <v>319</v>
      </c>
      <c r="G670" s="159">
        <v>3</v>
      </c>
      <c r="H670" s="159">
        <v>4384</v>
      </c>
      <c r="I670" s="159">
        <v>5165</v>
      </c>
      <c r="J670" s="159">
        <v>5786</v>
      </c>
      <c r="K670" s="159">
        <v>8695</v>
      </c>
      <c r="L670" s="159">
        <v>5972</v>
      </c>
      <c r="M670" s="159">
        <v>7455</v>
      </c>
      <c r="N670" s="159">
        <v>8741</v>
      </c>
      <c r="O670" s="159">
        <v>8656</v>
      </c>
      <c r="P670" s="160"/>
      <c r="Q670" s="160"/>
      <c r="R670" s="189"/>
    </row>
    <row r="671" spans="1:18" ht="14.25">
      <c r="A671" s="158" t="s">
        <v>320</v>
      </c>
      <c r="B671" s="158" t="s">
        <v>92</v>
      </c>
      <c r="C671" s="158" t="s">
        <v>309</v>
      </c>
      <c r="D671" s="158" t="s">
        <v>285</v>
      </c>
      <c r="E671" s="158" t="s">
        <v>311</v>
      </c>
      <c r="F671" s="158" t="s">
        <v>319</v>
      </c>
      <c r="G671" s="159">
        <v>3</v>
      </c>
      <c r="H671" s="159">
        <v>4066</v>
      </c>
      <c r="I671" s="159">
        <v>5147</v>
      </c>
      <c r="J671" s="159">
        <v>6445</v>
      </c>
      <c r="K671" s="159">
        <v>6786</v>
      </c>
      <c r="L671" s="159">
        <v>7035</v>
      </c>
      <c r="M671" s="159">
        <v>7767</v>
      </c>
      <c r="N671" s="159">
        <v>10683</v>
      </c>
      <c r="O671" s="159">
        <v>10394</v>
      </c>
      <c r="P671" s="160"/>
      <c r="Q671" s="160"/>
      <c r="R671" s="189"/>
    </row>
    <row r="672" spans="1:18" ht="14.25">
      <c r="A672" s="158" t="s">
        <v>320</v>
      </c>
      <c r="B672" s="158" t="s">
        <v>92</v>
      </c>
      <c r="C672" s="158" t="s">
        <v>309</v>
      </c>
      <c r="D672" s="158" t="s">
        <v>286</v>
      </c>
      <c r="E672" s="158" t="s">
        <v>311</v>
      </c>
      <c r="F672" s="158" t="s">
        <v>319</v>
      </c>
      <c r="G672" s="159">
        <v>3</v>
      </c>
      <c r="H672" s="159">
        <v>2361</v>
      </c>
      <c r="I672" s="159">
        <v>2291</v>
      </c>
      <c r="J672" s="159">
        <v>4273</v>
      </c>
      <c r="K672" s="159">
        <v>14818</v>
      </c>
      <c r="L672" s="159">
        <v>16917</v>
      </c>
      <c r="M672" s="159">
        <v>31990</v>
      </c>
      <c r="N672" s="159">
        <v>69100</v>
      </c>
      <c r="O672" s="159">
        <v>18250</v>
      </c>
      <c r="P672" s="160"/>
      <c r="Q672" s="160"/>
      <c r="R672" s="189"/>
    </row>
    <row r="673" spans="1:18" ht="14.25">
      <c r="A673" s="158" t="s">
        <v>320</v>
      </c>
      <c r="B673" s="158" t="s">
        <v>92</v>
      </c>
      <c r="C673" s="158" t="s">
        <v>309</v>
      </c>
      <c r="D673" s="158" t="s">
        <v>213</v>
      </c>
      <c r="E673" s="158" t="s">
        <v>311</v>
      </c>
      <c r="F673" s="158" t="s">
        <v>319</v>
      </c>
      <c r="G673" s="159">
        <v>3</v>
      </c>
      <c r="H673" s="159">
        <v>4101</v>
      </c>
      <c r="I673" s="159">
        <v>4682</v>
      </c>
      <c r="J673" s="159">
        <v>8934</v>
      </c>
      <c r="K673" s="159">
        <v>7493</v>
      </c>
      <c r="L673" s="159">
        <v>6805</v>
      </c>
      <c r="M673" s="159">
        <v>8153</v>
      </c>
      <c r="N673" s="159">
        <v>11023</v>
      </c>
      <c r="O673" s="159">
        <v>10093</v>
      </c>
      <c r="P673" s="160"/>
      <c r="Q673" s="160"/>
      <c r="R673" s="189"/>
    </row>
    <row r="674" spans="1:18" ht="14.25">
      <c r="A674" s="158" t="s">
        <v>320</v>
      </c>
      <c r="B674" s="158" t="s">
        <v>92</v>
      </c>
      <c r="C674" s="158" t="s">
        <v>213</v>
      </c>
      <c r="D674" s="158" t="s">
        <v>283</v>
      </c>
      <c r="E674" s="158" t="s">
        <v>311</v>
      </c>
      <c r="F674" s="158" t="s">
        <v>319</v>
      </c>
      <c r="G674" s="159">
        <v>3</v>
      </c>
      <c r="H674" s="159">
        <v>24878</v>
      </c>
      <c r="I674" s="159">
        <v>26083</v>
      </c>
      <c r="J674" s="159">
        <v>30549</v>
      </c>
      <c r="K674" s="159">
        <v>34326</v>
      </c>
      <c r="L674" s="159">
        <v>38885</v>
      </c>
      <c r="M674" s="159">
        <v>39392</v>
      </c>
      <c r="N674" s="159">
        <v>48182</v>
      </c>
      <c r="O674" s="159">
        <v>50541</v>
      </c>
      <c r="P674" s="160"/>
      <c r="Q674" s="160"/>
      <c r="R674" s="189"/>
    </row>
    <row r="675" spans="1:18" ht="14.25">
      <c r="A675" s="158" t="s">
        <v>320</v>
      </c>
      <c r="B675" s="158" t="s">
        <v>92</v>
      </c>
      <c r="C675" s="158" t="s">
        <v>213</v>
      </c>
      <c r="D675" s="158" t="s">
        <v>285</v>
      </c>
      <c r="E675" s="158" t="s">
        <v>311</v>
      </c>
      <c r="F675" s="158" t="s">
        <v>319</v>
      </c>
      <c r="G675" s="159">
        <v>3</v>
      </c>
      <c r="H675" s="159">
        <v>31284</v>
      </c>
      <c r="I675" s="159">
        <v>32720</v>
      </c>
      <c r="J675" s="159">
        <v>38341</v>
      </c>
      <c r="K675" s="159">
        <v>43308</v>
      </c>
      <c r="L675" s="159">
        <v>49827</v>
      </c>
      <c r="M675" s="159">
        <v>50157</v>
      </c>
      <c r="N675" s="159">
        <v>61913</v>
      </c>
      <c r="O675" s="159">
        <v>61131</v>
      </c>
      <c r="P675" s="160"/>
      <c r="Q675" s="160"/>
      <c r="R675" s="189"/>
    </row>
    <row r="676" spans="1:18" ht="14.25">
      <c r="A676" s="158" t="s">
        <v>320</v>
      </c>
      <c r="B676" s="158" t="s">
        <v>92</v>
      </c>
      <c r="C676" s="158" t="s">
        <v>213</v>
      </c>
      <c r="D676" s="158" t="s">
        <v>286</v>
      </c>
      <c r="E676" s="158" t="s">
        <v>311</v>
      </c>
      <c r="F676" s="158" t="s">
        <v>319</v>
      </c>
      <c r="G676" s="159">
        <v>3</v>
      </c>
      <c r="H676" s="159">
        <v>4867</v>
      </c>
      <c r="I676" s="159">
        <v>6475</v>
      </c>
      <c r="J676" s="159">
        <v>7990</v>
      </c>
      <c r="K676" s="159">
        <v>12286</v>
      </c>
      <c r="L676" s="159">
        <v>18544</v>
      </c>
      <c r="M676" s="159">
        <v>15551</v>
      </c>
      <c r="N676" s="159">
        <v>18371</v>
      </c>
      <c r="O676" s="159">
        <v>16148</v>
      </c>
      <c r="P676" s="160"/>
      <c r="Q676" s="160"/>
      <c r="R676" s="189"/>
    </row>
    <row r="677" spans="1:18" ht="14.25">
      <c r="A677" s="158" t="s">
        <v>320</v>
      </c>
      <c r="B677" s="158" t="s">
        <v>92</v>
      </c>
      <c r="C677" s="158" t="s">
        <v>213</v>
      </c>
      <c r="D677" s="158" t="s">
        <v>213</v>
      </c>
      <c r="E677" s="158" t="s">
        <v>311</v>
      </c>
      <c r="F677" s="158" t="s">
        <v>319</v>
      </c>
      <c r="G677" s="159">
        <v>3</v>
      </c>
      <c r="H677" s="159">
        <v>27524</v>
      </c>
      <c r="I677" s="159">
        <v>29347</v>
      </c>
      <c r="J677" s="159">
        <v>34445</v>
      </c>
      <c r="K677" s="159">
        <v>38961</v>
      </c>
      <c r="L677" s="159">
        <v>44552</v>
      </c>
      <c r="M677" s="159">
        <v>44936</v>
      </c>
      <c r="N677" s="159">
        <v>55215</v>
      </c>
      <c r="O677" s="159">
        <v>55818</v>
      </c>
      <c r="P677" s="160"/>
      <c r="Q677" s="160"/>
      <c r="R677" s="189"/>
    </row>
    <row r="678" spans="1:18" ht="14.25">
      <c r="A678" s="158" t="s">
        <v>320</v>
      </c>
      <c r="B678" s="158" t="s">
        <v>93</v>
      </c>
      <c r="C678" s="158" t="s">
        <v>284</v>
      </c>
      <c r="D678" s="158" t="s">
        <v>283</v>
      </c>
      <c r="E678" s="158" t="s">
        <v>311</v>
      </c>
      <c r="F678" s="158" t="s">
        <v>319</v>
      </c>
      <c r="G678" s="159">
        <v>3</v>
      </c>
      <c r="H678" s="159">
        <v>7122</v>
      </c>
      <c r="I678" s="159">
        <v>6896</v>
      </c>
      <c r="J678" s="159">
        <v>7438</v>
      </c>
      <c r="K678" s="159">
        <v>7537</v>
      </c>
      <c r="L678" s="159">
        <v>8320</v>
      </c>
      <c r="M678" s="159">
        <v>8080</v>
      </c>
      <c r="N678" s="159">
        <v>8731</v>
      </c>
      <c r="O678" s="159">
        <v>7862</v>
      </c>
      <c r="P678" s="160"/>
      <c r="Q678" s="160"/>
      <c r="R678" s="189"/>
    </row>
    <row r="679" spans="1:18" ht="14.25">
      <c r="A679" s="158" t="s">
        <v>320</v>
      </c>
      <c r="B679" s="158" t="s">
        <v>93</v>
      </c>
      <c r="C679" s="158" t="s">
        <v>284</v>
      </c>
      <c r="D679" s="158" t="s">
        <v>285</v>
      </c>
      <c r="E679" s="158" t="s">
        <v>311</v>
      </c>
      <c r="F679" s="158" t="s">
        <v>319</v>
      </c>
      <c r="G679" s="159">
        <v>3</v>
      </c>
      <c r="H679" s="159">
        <v>7336</v>
      </c>
      <c r="I679" s="159">
        <v>6973</v>
      </c>
      <c r="J679" s="159">
        <v>7069</v>
      </c>
      <c r="K679" s="159">
        <v>7081</v>
      </c>
      <c r="L679" s="159">
        <v>7835</v>
      </c>
      <c r="M679" s="159">
        <v>7993</v>
      </c>
      <c r="N679" s="159">
        <v>9330</v>
      </c>
      <c r="O679" s="159">
        <v>10247</v>
      </c>
      <c r="P679" s="160"/>
      <c r="Q679" s="160"/>
      <c r="R679" s="189"/>
    </row>
    <row r="680" spans="1:18" ht="14.25">
      <c r="A680" s="158" t="s">
        <v>320</v>
      </c>
      <c r="B680" s="158" t="s">
        <v>93</v>
      </c>
      <c r="C680" s="158" t="s">
        <v>284</v>
      </c>
      <c r="D680" s="158" t="s">
        <v>286</v>
      </c>
      <c r="E680" s="158" t="s">
        <v>311</v>
      </c>
      <c r="F680" s="158" t="s">
        <v>319</v>
      </c>
      <c r="G680" s="159">
        <v>3</v>
      </c>
      <c r="H680" s="159">
        <v>91</v>
      </c>
      <c r="I680" s="159">
        <v>450</v>
      </c>
      <c r="J680" s="159">
        <v>2250</v>
      </c>
      <c r="K680" s="159">
        <v>995</v>
      </c>
      <c r="L680" s="159">
        <v>1653</v>
      </c>
      <c r="M680" s="159">
        <v>2339</v>
      </c>
      <c r="N680" s="159">
        <v>3980</v>
      </c>
      <c r="O680" s="159">
        <v>3799</v>
      </c>
      <c r="P680" s="160"/>
      <c r="Q680" s="160"/>
      <c r="R680" s="189"/>
    </row>
    <row r="681" spans="1:18" ht="14.25">
      <c r="A681" s="158" t="s">
        <v>320</v>
      </c>
      <c r="B681" s="158" t="s">
        <v>93</v>
      </c>
      <c r="C681" s="158" t="s">
        <v>284</v>
      </c>
      <c r="D681" s="158" t="s">
        <v>213</v>
      </c>
      <c r="E681" s="158" t="s">
        <v>311</v>
      </c>
      <c r="F681" s="158" t="s">
        <v>319</v>
      </c>
      <c r="G681" s="159">
        <v>3</v>
      </c>
      <c r="H681" s="159">
        <v>7202</v>
      </c>
      <c r="I681" s="159">
        <v>6924</v>
      </c>
      <c r="J681" s="159">
        <v>7294</v>
      </c>
      <c r="K681" s="159">
        <v>7336</v>
      </c>
      <c r="L681" s="159">
        <v>8093</v>
      </c>
      <c r="M681" s="159">
        <v>8016</v>
      </c>
      <c r="N681" s="159">
        <v>8972</v>
      </c>
      <c r="O681" s="159">
        <v>8962</v>
      </c>
      <c r="P681" s="160"/>
      <c r="Q681" s="160"/>
      <c r="R681" s="189"/>
    </row>
    <row r="682" spans="1:18" ht="14.25">
      <c r="A682" s="158" t="s">
        <v>320</v>
      </c>
      <c r="B682" s="158" t="s">
        <v>93</v>
      </c>
      <c r="C682" s="158" t="s">
        <v>289</v>
      </c>
      <c r="D682" s="158" t="s">
        <v>283</v>
      </c>
      <c r="E682" s="158" t="s">
        <v>311</v>
      </c>
      <c r="F682" s="158" t="s">
        <v>319</v>
      </c>
      <c r="G682" s="159">
        <v>3</v>
      </c>
      <c r="H682" s="159">
        <v>33295</v>
      </c>
      <c r="I682" s="159">
        <v>34703</v>
      </c>
      <c r="J682" s="159">
        <v>38017</v>
      </c>
      <c r="K682" s="159">
        <v>39961</v>
      </c>
      <c r="L682" s="159">
        <v>43325</v>
      </c>
      <c r="M682" s="159">
        <v>43451</v>
      </c>
      <c r="N682" s="159">
        <v>48744</v>
      </c>
      <c r="O682" s="159">
        <v>40231</v>
      </c>
      <c r="P682" s="160"/>
      <c r="Q682" s="160"/>
      <c r="R682" s="189"/>
    </row>
    <row r="683" spans="1:18" ht="14.25">
      <c r="A683" s="158" t="s">
        <v>320</v>
      </c>
      <c r="B683" s="158" t="s">
        <v>93</v>
      </c>
      <c r="C683" s="158" t="s">
        <v>289</v>
      </c>
      <c r="D683" s="158" t="s">
        <v>285</v>
      </c>
      <c r="E683" s="158" t="s">
        <v>311</v>
      </c>
      <c r="F683" s="158" t="s">
        <v>319</v>
      </c>
      <c r="G683" s="159">
        <v>3</v>
      </c>
      <c r="H683" s="159">
        <v>34776</v>
      </c>
      <c r="I683" s="159">
        <v>36281</v>
      </c>
      <c r="J683" s="159">
        <v>39372</v>
      </c>
      <c r="K683" s="159">
        <v>40527</v>
      </c>
      <c r="L683" s="159">
        <v>43197</v>
      </c>
      <c r="M683" s="159">
        <v>42336</v>
      </c>
      <c r="N683" s="159">
        <v>46600</v>
      </c>
      <c r="O683" s="159">
        <v>40300</v>
      </c>
      <c r="P683" s="160"/>
      <c r="Q683" s="160"/>
      <c r="R683" s="189"/>
    </row>
    <row r="684" spans="1:18" ht="14.25">
      <c r="A684" s="158" t="s">
        <v>320</v>
      </c>
      <c r="B684" s="158" t="s">
        <v>93</v>
      </c>
      <c r="C684" s="158" t="s">
        <v>289</v>
      </c>
      <c r="D684" s="158" t="s">
        <v>286</v>
      </c>
      <c r="E684" s="158" t="s">
        <v>311</v>
      </c>
      <c r="F684" s="158" t="s">
        <v>319</v>
      </c>
      <c r="G684" s="159">
        <v>3</v>
      </c>
      <c r="H684" s="159">
        <v>2560</v>
      </c>
      <c r="I684" s="159">
        <v>3231</v>
      </c>
      <c r="J684" s="159">
        <v>6625</v>
      </c>
      <c r="K684" s="159">
        <v>3705</v>
      </c>
      <c r="L684" s="159">
        <v>4823</v>
      </c>
      <c r="M684" s="159">
        <v>8718</v>
      </c>
      <c r="N684" s="159">
        <v>11781</v>
      </c>
      <c r="O684" s="159">
        <v>12223</v>
      </c>
      <c r="P684" s="160"/>
      <c r="Q684" s="160"/>
      <c r="R684" s="189"/>
    </row>
    <row r="685" spans="1:18" ht="14.25">
      <c r="A685" s="158" t="s">
        <v>320</v>
      </c>
      <c r="B685" s="158" t="s">
        <v>93</v>
      </c>
      <c r="C685" s="158" t="s">
        <v>289</v>
      </c>
      <c r="D685" s="158" t="s">
        <v>213</v>
      </c>
      <c r="E685" s="158" t="s">
        <v>311</v>
      </c>
      <c r="F685" s="158" t="s">
        <v>319</v>
      </c>
      <c r="G685" s="159">
        <v>3</v>
      </c>
      <c r="H685" s="159">
        <v>33813</v>
      </c>
      <c r="I685" s="159">
        <v>35251</v>
      </c>
      <c r="J685" s="159">
        <v>38488</v>
      </c>
      <c r="K685" s="159">
        <v>40133</v>
      </c>
      <c r="L685" s="159">
        <v>43228</v>
      </c>
      <c r="M685" s="159">
        <v>42977</v>
      </c>
      <c r="N685" s="159">
        <v>47867</v>
      </c>
      <c r="O685" s="159">
        <v>40115</v>
      </c>
      <c r="P685" s="160"/>
      <c r="Q685" s="160"/>
      <c r="R685" s="189"/>
    </row>
    <row r="686" spans="1:18" ht="14.25">
      <c r="A686" s="158" t="s">
        <v>320</v>
      </c>
      <c r="B686" s="158" t="s">
        <v>93</v>
      </c>
      <c r="C686" s="158" t="s">
        <v>291</v>
      </c>
      <c r="D686" s="158" t="s">
        <v>283</v>
      </c>
      <c r="E686" s="158" t="s">
        <v>311</v>
      </c>
      <c r="F686" s="158" t="s">
        <v>319</v>
      </c>
      <c r="G686" s="159">
        <v>3</v>
      </c>
      <c r="H686" s="159">
        <v>51874</v>
      </c>
      <c r="I686" s="159">
        <v>56059</v>
      </c>
      <c r="J686" s="159">
        <v>64090</v>
      </c>
      <c r="K686" s="159">
        <v>70913</v>
      </c>
      <c r="L686" s="159">
        <v>80573</v>
      </c>
      <c r="M686" s="159">
        <v>85586</v>
      </c>
      <c r="N686" s="159">
        <v>100619</v>
      </c>
      <c r="O686" s="159">
        <v>88454</v>
      </c>
      <c r="P686" s="160"/>
      <c r="Q686" s="160"/>
      <c r="R686" s="189"/>
    </row>
    <row r="687" spans="1:18" ht="14.25">
      <c r="A687" s="158" t="s">
        <v>320</v>
      </c>
      <c r="B687" s="158" t="s">
        <v>93</v>
      </c>
      <c r="C687" s="158" t="s">
        <v>291</v>
      </c>
      <c r="D687" s="158" t="s">
        <v>285</v>
      </c>
      <c r="E687" s="158" t="s">
        <v>311</v>
      </c>
      <c r="F687" s="158" t="s">
        <v>319</v>
      </c>
      <c r="G687" s="159">
        <v>3</v>
      </c>
      <c r="H687" s="159">
        <v>65337</v>
      </c>
      <c r="I687" s="159">
        <v>70629</v>
      </c>
      <c r="J687" s="159">
        <v>80330</v>
      </c>
      <c r="K687" s="159">
        <v>87200</v>
      </c>
      <c r="L687" s="159">
        <v>97990</v>
      </c>
      <c r="M687" s="159">
        <v>102098</v>
      </c>
      <c r="N687" s="159">
        <v>118345</v>
      </c>
      <c r="O687" s="159">
        <v>104382</v>
      </c>
      <c r="P687" s="160"/>
      <c r="Q687" s="160"/>
      <c r="R687" s="189"/>
    </row>
    <row r="688" spans="1:18" ht="14.25">
      <c r="A688" s="158" t="s">
        <v>320</v>
      </c>
      <c r="B688" s="158" t="s">
        <v>93</v>
      </c>
      <c r="C688" s="158" t="s">
        <v>291</v>
      </c>
      <c r="D688" s="158" t="s">
        <v>286</v>
      </c>
      <c r="E688" s="158" t="s">
        <v>311</v>
      </c>
      <c r="F688" s="158" t="s">
        <v>319</v>
      </c>
      <c r="G688" s="159">
        <v>3</v>
      </c>
      <c r="H688" s="159">
        <v>444</v>
      </c>
      <c r="I688" s="159">
        <v>7688</v>
      </c>
      <c r="J688" s="159">
        <v>6250</v>
      </c>
      <c r="K688" s="159">
        <v>7768</v>
      </c>
      <c r="L688" s="159">
        <v>9299</v>
      </c>
      <c r="M688" s="159">
        <v>19727</v>
      </c>
      <c r="N688" s="159">
        <v>29313</v>
      </c>
      <c r="O688" s="159">
        <v>30553</v>
      </c>
      <c r="P688" s="160"/>
      <c r="Q688" s="160"/>
      <c r="R688" s="189"/>
    </row>
    <row r="689" spans="1:18" ht="14.25">
      <c r="A689" s="158" t="s">
        <v>320</v>
      </c>
      <c r="B689" s="158" t="s">
        <v>93</v>
      </c>
      <c r="C689" s="158" t="s">
        <v>291</v>
      </c>
      <c r="D689" s="158" t="s">
        <v>213</v>
      </c>
      <c r="E689" s="158" t="s">
        <v>311</v>
      </c>
      <c r="F689" s="158" t="s">
        <v>319</v>
      </c>
      <c r="G689" s="159">
        <v>3</v>
      </c>
      <c r="H689" s="159">
        <v>56569</v>
      </c>
      <c r="I689" s="159">
        <v>61107</v>
      </c>
      <c r="J689" s="159">
        <v>69670</v>
      </c>
      <c r="K689" s="159">
        <v>76515</v>
      </c>
      <c r="L689" s="159">
        <v>86518</v>
      </c>
      <c r="M689" s="159">
        <v>91167</v>
      </c>
      <c r="N689" s="159">
        <v>106576</v>
      </c>
      <c r="O689" s="159">
        <v>93997</v>
      </c>
      <c r="P689" s="160"/>
      <c r="Q689" s="160"/>
      <c r="R689" s="189"/>
    </row>
    <row r="690" spans="1:18" ht="14.25">
      <c r="A690" s="158" t="s">
        <v>320</v>
      </c>
      <c r="B690" s="158" t="s">
        <v>93</v>
      </c>
      <c r="C690" s="158" t="s">
        <v>293</v>
      </c>
      <c r="D690" s="158" t="s">
        <v>283</v>
      </c>
      <c r="E690" s="158" t="s">
        <v>311</v>
      </c>
      <c r="F690" s="158" t="s">
        <v>319</v>
      </c>
      <c r="G690" s="159">
        <v>3</v>
      </c>
      <c r="H690" s="159">
        <v>57860</v>
      </c>
      <c r="I690" s="159">
        <v>63257</v>
      </c>
      <c r="J690" s="159">
        <v>73373</v>
      </c>
      <c r="K690" s="159">
        <v>81942</v>
      </c>
      <c r="L690" s="159">
        <v>93896</v>
      </c>
      <c r="M690" s="159">
        <v>101817</v>
      </c>
      <c r="N690" s="159">
        <v>121348</v>
      </c>
      <c r="O690" s="159">
        <v>116721</v>
      </c>
      <c r="P690" s="160"/>
      <c r="Q690" s="160"/>
      <c r="R690" s="189"/>
    </row>
    <row r="691" spans="1:18" ht="14.25">
      <c r="A691" s="158" t="s">
        <v>320</v>
      </c>
      <c r="B691" s="158" t="s">
        <v>93</v>
      </c>
      <c r="C691" s="158" t="s">
        <v>293</v>
      </c>
      <c r="D691" s="158" t="s">
        <v>285</v>
      </c>
      <c r="E691" s="158" t="s">
        <v>311</v>
      </c>
      <c r="F691" s="158" t="s">
        <v>319</v>
      </c>
      <c r="G691" s="159">
        <v>3</v>
      </c>
      <c r="H691" s="159">
        <v>77775</v>
      </c>
      <c r="I691" s="159">
        <v>84686</v>
      </c>
      <c r="J691" s="159">
        <v>97031</v>
      </c>
      <c r="K691" s="159">
        <v>107207</v>
      </c>
      <c r="L691" s="159">
        <v>122433</v>
      </c>
      <c r="M691" s="159">
        <v>131715</v>
      </c>
      <c r="N691" s="159">
        <v>155663</v>
      </c>
      <c r="O691" s="159">
        <v>146748</v>
      </c>
      <c r="P691" s="160"/>
      <c r="Q691" s="160"/>
      <c r="R691" s="189"/>
    </row>
    <row r="692" spans="1:18" ht="14.25">
      <c r="A692" s="158" t="s">
        <v>320</v>
      </c>
      <c r="B692" s="158" t="s">
        <v>93</v>
      </c>
      <c r="C692" s="158" t="s">
        <v>293</v>
      </c>
      <c r="D692" s="158" t="s">
        <v>286</v>
      </c>
      <c r="E692" s="158" t="s">
        <v>311</v>
      </c>
      <c r="F692" s="158" t="s">
        <v>319</v>
      </c>
      <c r="G692" s="159">
        <v>3</v>
      </c>
      <c r="H692" s="159">
        <v>0</v>
      </c>
      <c r="I692" s="159">
        <v>1500</v>
      </c>
      <c r="J692" s="159">
        <v>2750</v>
      </c>
      <c r="K692" s="159">
        <v>7384</v>
      </c>
      <c r="L692" s="159">
        <v>13364</v>
      </c>
      <c r="M692" s="159">
        <v>37532</v>
      </c>
      <c r="N692" s="159">
        <v>46121</v>
      </c>
      <c r="O692" s="159">
        <v>42804</v>
      </c>
      <c r="P692" s="160"/>
      <c r="Q692" s="160"/>
      <c r="R692" s="189"/>
    </row>
    <row r="693" spans="1:18" ht="14.25">
      <c r="A693" s="158" t="s">
        <v>320</v>
      </c>
      <c r="B693" s="158" t="s">
        <v>93</v>
      </c>
      <c r="C693" s="158" t="s">
        <v>293</v>
      </c>
      <c r="D693" s="158" t="s">
        <v>213</v>
      </c>
      <c r="E693" s="158" t="s">
        <v>311</v>
      </c>
      <c r="F693" s="158" t="s">
        <v>319</v>
      </c>
      <c r="G693" s="159">
        <v>3</v>
      </c>
      <c r="H693" s="159">
        <v>64831</v>
      </c>
      <c r="I693" s="159">
        <v>70676</v>
      </c>
      <c r="J693" s="159">
        <v>81536</v>
      </c>
      <c r="K693" s="159">
        <v>90689</v>
      </c>
      <c r="L693" s="159">
        <v>103696</v>
      </c>
      <c r="M693" s="159">
        <v>112025</v>
      </c>
      <c r="N693" s="159">
        <v>132992</v>
      </c>
      <c r="O693" s="159">
        <v>127277</v>
      </c>
      <c r="P693" s="160"/>
      <c r="Q693" s="160"/>
      <c r="R693" s="189"/>
    </row>
    <row r="694" spans="1:18" ht="14.25">
      <c r="A694" s="158" t="s">
        <v>320</v>
      </c>
      <c r="B694" s="158" t="s">
        <v>93</v>
      </c>
      <c r="C694" s="158" t="s">
        <v>295</v>
      </c>
      <c r="D694" s="158" t="s">
        <v>283</v>
      </c>
      <c r="E694" s="158" t="s">
        <v>311</v>
      </c>
      <c r="F694" s="158" t="s">
        <v>319</v>
      </c>
      <c r="G694" s="159">
        <v>3</v>
      </c>
      <c r="H694" s="159">
        <v>66637</v>
      </c>
      <c r="I694" s="159">
        <v>71057</v>
      </c>
      <c r="J694" s="159">
        <v>81381</v>
      </c>
      <c r="K694" s="159">
        <v>89992</v>
      </c>
      <c r="L694" s="159">
        <v>102488</v>
      </c>
      <c r="M694" s="159">
        <v>111562</v>
      </c>
      <c r="N694" s="159">
        <v>133620</v>
      </c>
      <c r="O694" s="159">
        <v>132011</v>
      </c>
      <c r="P694" s="160"/>
      <c r="Q694" s="160"/>
      <c r="R694" s="189"/>
    </row>
    <row r="695" spans="1:18" ht="14.25">
      <c r="A695" s="158" t="s">
        <v>320</v>
      </c>
      <c r="B695" s="158" t="s">
        <v>93</v>
      </c>
      <c r="C695" s="158" t="s">
        <v>295</v>
      </c>
      <c r="D695" s="158" t="s">
        <v>285</v>
      </c>
      <c r="E695" s="158" t="s">
        <v>311</v>
      </c>
      <c r="F695" s="158" t="s">
        <v>319</v>
      </c>
      <c r="G695" s="159">
        <v>3</v>
      </c>
      <c r="H695" s="159">
        <v>86210</v>
      </c>
      <c r="I695" s="159">
        <v>92569</v>
      </c>
      <c r="J695" s="159">
        <v>106726</v>
      </c>
      <c r="K695" s="159">
        <v>116996</v>
      </c>
      <c r="L695" s="159">
        <v>133131</v>
      </c>
      <c r="M695" s="159">
        <v>143000</v>
      </c>
      <c r="N695" s="159">
        <v>170101</v>
      </c>
      <c r="O695" s="159">
        <v>166570</v>
      </c>
      <c r="P695" s="160"/>
      <c r="Q695" s="160"/>
      <c r="R695" s="189"/>
    </row>
    <row r="696" spans="1:18" ht="14.25">
      <c r="A696" s="158" t="s">
        <v>320</v>
      </c>
      <c r="B696" s="158" t="s">
        <v>93</v>
      </c>
      <c r="C696" s="158" t="s">
        <v>295</v>
      </c>
      <c r="D696" s="158" t="s">
        <v>286</v>
      </c>
      <c r="E696" s="158" t="s">
        <v>311</v>
      </c>
      <c r="F696" s="158" t="s">
        <v>319</v>
      </c>
      <c r="G696" s="159">
        <v>3</v>
      </c>
      <c r="H696" s="159">
        <v>333</v>
      </c>
      <c r="I696" s="159">
        <v>500</v>
      </c>
      <c r="J696" s="159">
        <v>2000</v>
      </c>
      <c r="K696" s="159">
        <v>14173</v>
      </c>
      <c r="L696" s="159">
        <v>17200</v>
      </c>
      <c r="M696" s="159">
        <v>27380</v>
      </c>
      <c r="N696" s="159">
        <v>44552</v>
      </c>
      <c r="O696" s="159">
        <v>48773</v>
      </c>
      <c r="P696" s="160"/>
      <c r="Q696" s="160"/>
      <c r="R696" s="189"/>
    </row>
    <row r="697" spans="1:18" ht="14.25">
      <c r="A697" s="158" t="s">
        <v>320</v>
      </c>
      <c r="B697" s="158" t="s">
        <v>93</v>
      </c>
      <c r="C697" s="158" t="s">
        <v>295</v>
      </c>
      <c r="D697" s="158" t="s">
        <v>213</v>
      </c>
      <c r="E697" s="158" t="s">
        <v>311</v>
      </c>
      <c r="F697" s="158" t="s">
        <v>319</v>
      </c>
      <c r="G697" s="159">
        <v>3</v>
      </c>
      <c r="H697" s="159">
        <v>73560</v>
      </c>
      <c r="I697" s="159">
        <v>78631</v>
      </c>
      <c r="J697" s="159">
        <v>90324</v>
      </c>
      <c r="K697" s="159">
        <v>99551</v>
      </c>
      <c r="L697" s="159">
        <v>113269</v>
      </c>
      <c r="M697" s="159">
        <v>122594</v>
      </c>
      <c r="N697" s="159">
        <v>146323</v>
      </c>
      <c r="O697" s="159">
        <v>144406</v>
      </c>
      <c r="P697" s="160"/>
      <c r="Q697" s="160"/>
      <c r="R697" s="189"/>
    </row>
    <row r="698" spans="1:18" ht="14.25">
      <c r="A698" s="158" t="s">
        <v>320</v>
      </c>
      <c r="B698" s="158" t="s">
        <v>93</v>
      </c>
      <c r="C698" s="158" t="s">
        <v>297</v>
      </c>
      <c r="D698" s="158" t="s">
        <v>283</v>
      </c>
      <c r="E698" s="158" t="s">
        <v>311</v>
      </c>
      <c r="F698" s="158" t="s">
        <v>319</v>
      </c>
      <c r="G698" s="159">
        <v>3</v>
      </c>
      <c r="H698" s="159">
        <v>75650</v>
      </c>
      <c r="I698" s="159">
        <v>80717</v>
      </c>
      <c r="J698" s="159">
        <v>93723</v>
      </c>
      <c r="K698" s="159">
        <v>104933</v>
      </c>
      <c r="L698" s="159">
        <v>118709</v>
      </c>
      <c r="M698" s="159">
        <v>126008</v>
      </c>
      <c r="N698" s="159">
        <v>149787</v>
      </c>
      <c r="O698" s="159">
        <v>144495</v>
      </c>
      <c r="P698" s="160"/>
      <c r="Q698" s="160"/>
      <c r="R698" s="189"/>
    </row>
    <row r="699" spans="1:18" ht="14.25">
      <c r="A699" s="158" t="s">
        <v>320</v>
      </c>
      <c r="B699" s="158" t="s">
        <v>93</v>
      </c>
      <c r="C699" s="158" t="s">
        <v>297</v>
      </c>
      <c r="D699" s="158" t="s">
        <v>285</v>
      </c>
      <c r="E699" s="158" t="s">
        <v>311</v>
      </c>
      <c r="F699" s="158" t="s">
        <v>319</v>
      </c>
      <c r="G699" s="159">
        <v>3</v>
      </c>
      <c r="H699" s="159">
        <v>93109</v>
      </c>
      <c r="I699" s="159">
        <v>100100</v>
      </c>
      <c r="J699" s="159">
        <v>117078</v>
      </c>
      <c r="K699" s="159">
        <v>129833</v>
      </c>
      <c r="L699" s="159">
        <v>147887</v>
      </c>
      <c r="M699" s="159">
        <v>155927</v>
      </c>
      <c r="N699" s="159">
        <v>185001</v>
      </c>
      <c r="O699" s="159">
        <v>179627</v>
      </c>
      <c r="P699" s="160"/>
      <c r="Q699" s="160"/>
      <c r="R699" s="189"/>
    </row>
    <row r="700" spans="1:18" ht="14.25">
      <c r="A700" s="158" t="s">
        <v>320</v>
      </c>
      <c r="B700" s="158" t="s">
        <v>93</v>
      </c>
      <c r="C700" s="158" t="s">
        <v>297</v>
      </c>
      <c r="D700" s="158" t="s">
        <v>286</v>
      </c>
      <c r="E700" s="158" t="s">
        <v>311</v>
      </c>
      <c r="F700" s="158" t="s">
        <v>319</v>
      </c>
      <c r="G700" s="159">
        <v>3</v>
      </c>
      <c r="H700" s="159">
        <v>750</v>
      </c>
      <c r="I700" s="159">
        <v>0</v>
      </c>
      <c r="J700" s="159">
        <v>3750</v>
      </c>
      <c r="K700" s="159">
        <v>6579</v>
      </c>
      <c r="L700" s="159">
        <v>16318</v>
      </c>
      <c r="M700" s="159">
        <v>39358</v>
      </c>
      <c r="N700" s="159">
        <v>45973</v>
      </c>
      <c r="O700" s="159">
        <v>52453</v>
      </c>
      <c r="P700" s="160"/>
      <c r="Q700" s="160"/>
      <c r="R700" s="189"/>
    </row>
    <row r="701" spans="1:18" ht="14.25">
      <c r="A701" s="158" t="s">
        <v>320</v>
      </c>
      <c r="B701" s="158" t="s">
        <v>93</v>
      </c>
      <c r="C701" s="158" t="s">
        <v>297</v>
      </c>
      <c r="D701" s="158" t="s">
        <v>213</v>
      </c>
      <c r="E701" s="158" t="s">
        <v>311</v>
      </c>
      <c r="F701" s="158" t="s">
        <v>319</v>
      </c>
      <c r="G701" s="159">
        <v>3</v>
      </c>
      <c r="H701" s="159">
        <v>82030</v>
      </c>
      <c r="I701" s="159">
        <v>87743</v>
      </c>
      <c r="J701" s="159">
        <v>102191</v>
      </c>
      <c r="K701" s="159">
        <v>114024</v>
      </c>
      <c r="L701" s="159">
        <v>129361</v>
      </c>
      <c r="M701" s="159">
        <v>136899</v>
      </c>
      <c r="N701" s="159">
        <v>162512</v>
      </c>
      <c r="O701" s="159">
        <v>157427</v>
      </c>
      <c r="P701" s="160"/>
      <c r="Q701" s="160"/>
      <c r="R701" s="189"/>
    </row>
    <row r="702" spans="1:18" ht="14.25">
      <c r="A702" s="158" t="s">
        <v>320</v>
      </c>
      <c r="B702" s="158" t="s">
        <v>93</v>
      </c>
      <c r="C702" s="158" t="s">
        <v>299</v>
      </c>
      <c r="D702" s="158" t="s">
        <v>283</v>
      </c>
      <c r="E702" s="158" t="s">
        <v>311</v>
      </c>
      <c r="F702" s="158" t="s">
        <v>319</v>
      </c>
      <c r="G702" s="159">
        <v>3</v>
      </c>
      <c r="H702" s="159">
        <v>65234</v>
      </c>
      <c r="I702" s="159">
        <v>68994</v>
      </c>
      <c r="J702" s="159">
        <v>81636</v>
      </c>
      <c r="K702" s="159">
        <v>97423</v>
      </c>
      <c r="L702" s="159">
        <v>109936</v>
      </c>
      <c r="M702" s="159">
        <v>114719</v>
      </c>
      <c r="N702" s="159">
        <v>131884</v>
      </c>
      <c r="O702" s="159">
        <v>136693</v>
      </c>
      <c r="P702" s="160"/>
      <c r="Q702" s="160"/>
      <c r="R702" s="189"/>
    </row>
    <row r="703" spans="1:18" ht="14.25">
      <c r="A703" s="158" t="s">
        <v>320</v>
      </c>
      <c r="B703" s="158" t="s">
        <v>93</v>
      </c>
      <c r="C703" s="158" t="s">
        <v>299</v>
      </c>
      <c r="D703" s="158" t="s">
        <v>285</v>
      </c>
      <c r="E703" s="158" t="s">
        <v>311</v>
      </c>
      <c r="F703" s="158" t="s">
        <v>319</v>
      </c>
      <c r="G703" s="159">
        <v>3</v>
      </c>
      <c r="H703" s="159">
        <v>76310</v>
      </c>
      <c r="I703" s="159">
        <v>78665</v>
      </c>
      <c r="J703" s="159">
        <v>94505</v>
      </c>
      <c r="K703" s="159">
        <v>108352</v>
      </c>
      <c r="L703" s="159">
        <v>123936</v>
      </c>
      <c r="M703" s="159">
        <v>128789</v>
      </c>
      <c r="N703" s="159">
        <v>152032</v>
      </c>
      <c r="O703" s="159">
        <v>155610</v>
      </c>
      <c r="P703" s="160"/>
      <c r="Q703" s="160"/>
      <c r="R703" s="189"/>
    </row>
    <row r="704" spans="1:18" ht="14.25">
      <c r="A704" s="158" t="s">
        <v>320</v>
      </c>
      <c r="B704" s="158" t="s">
        <v>93</v>
      </c>
      <c r="C704" s="158" t="s">
        <v>299</v>
      </c>
      <c r="D704" s="158" t="s">
        <v>286</v>
      </c>
      <c r="E704" s="158" t="s">
        <v>311</v>
      </c>
      <c r="F704" s="158" t="s">
        <v>319</v>
      </c>
      <c r="G704" s="159">
        <v>3</v>
      </c>
      <c r="H704" s="159">
        <v>0</v>
      </c>
      <c r="I704" s="159">
        <v>9500</v>
      </c>
      <c r="J704" s="159">
        <v>4000</v>
      </c>
      <c r="K704" s="159">
        <v>6972</v>
      </c>
      <c r="L704" s="159">
        <v>50536</v>
      </c>
      <c r="M704" s="159">
        <v>9587</v>
      </c>
      <c r="N704" s="159">
        <v>49160</v>
      </c>
      <c r="O704" s="159">
        <v>35174</v>
      </c>
      <c r="P704" s="160"/>
      <c r="Q704" s="160"/>
      <c r="R704" s="189"/>
    </row>
    <row r="705" spans="1:18" ht="14.25">
      <c r="A705" s="158" t="s">
        <v>320</v>
      </c>
      <c r="B705" s="158" t="s">
        <v>93</v>
      </c>
      <c r="C705" s="158" t="s">
        <v>299</v>
      </c>
      <c r="D705" s="158" t="s">
        <v>213</v>
      </c>
      <c r="E705" s="158" t="s">
        <v>311</v>
      </c>
      <c r="F705" s="158" t="s">
        <v>319</v>
      </c>
      <c r="G705" s="159">
        <v>3</v>
      </c>
      <c r="H705" s="159">
        <v>69658</v>
      </c>
      <c r="I705" s="159">
        <v>72806</v>
      </c>
      <c r="J705" s="159">
        <v>86654</v>
      </c>
      <c r="K705" s="159">
        <v>101574</v>
      </c>
      <c r="L705" s="159">
        <v>115207</v>
      </c>
      <c r="M705" s="159">
        <v>119964</v>
      </c>
      <c r="N705" s="159">
        <v>139420</v>
      </c>
      <c r="O705" s="159">
        <v>143844</v>
      </c>
      <c r="P705" s="160"/>
      <c r="Q705" s="160"/>
      <c r="R705" s="189"/>
    </row>
    <row r="706" spans="1:18" ht="14.25">
      <c r="A706" s="158" t="s">
        <v>320</v>
      </c>
      <c r="B706" s="158" t="s">
        <v>93</v>
      </c>
      <c r="C706" s="158" t="s">
        <v>301</v>
      </c>
      <c r="D706" s="158" t="s">
        <v>283</v>
      </c>
      <c r="E706" s="158" t="s">
        <v>311</v>
      </c>
      <c r="F706" s="158" t="s">
        <v>319</v>
      </c>
      <c r="G706" s="159">
        <v>3</v>
      </c>
      <c r="H706" s="159">
        <v>52413</v>
      </c>
      <c r="I706" s="159">
        <v>56541</v>
      </c>
      <c r="J706" s="159">
        <v>65938</v>
      </c>
      <c r="K706" s="159">
        <v>74588</v>
      </c>
      <c r="L706" s="159">
        <v>85485</v>
      </c>
      <c r="M706" s="159">
        <v>90194</v>
      </c>
      <c r="N706" s="159">
        <v>103843</v>
      </c>
      <c r="O706" s="159">
        <v>108210</v>
      </c>
      <c r="P706" s="160"/>
      <c r="Q706" s="160"/>
      <c r="R706" s="189"/>
    </row>
    <row r="707" spans="1:18" ht="14.25">
      <c r="A707" s="158" t="s">
        <v>320</v>
      </c>
      <c r="B707" s="158" t="s">
        <v>93</v>
      </c>
      <c r="C707" s="158" t="s">
        <v>301</v>
      </c>
      <c r="D707" s="158" t="s">
        <v>285</v>
      </c>
      <c r="E707" s="158" t="s">
        <v>311</v>
      </c>
      <c r="F707" s="158" t="s">
        <v>319</v>
      </c>
      <c r="G707" s="159">
        <v>3</v>
      </c>
      <c r="H707" s="159">
        <v>59730</v>
      </c>
      <c r="I707" s="159">
        <v>63685</v>
      </c>
      <c r="J707" s="159">
        <v>73368</v>
      </c>
      <c r="K707" s="159">
        <v>80352</v>
      </c>
      <c r="L707" s="159">
        <v>91847</v>
      </c>
      <c r="M707" s="159">
        <v>95522</v>
      </c>
      <c r="N707" s="159">
        <v>113162</v>
      </c>
      <c r="O707" s="159">
        <v>111701</v>
      </c>
      <c r="P707" s="160"/>
      <c r="Q707" s="160"/>
      <c r="R707" s="189"/>
    </row>
    <row r="708" spans="1:18" ht="14.25">
      <c r="A708" s="158" t="s">
        <v>320</v>
      </c>
      <c r="B708" s="158" t="s">
        <v>93</v>
      </c>
      <c r="C708" s="158" t="s">
        <v>301</v>
      </c>
      <c r="D708" s="158" t="s">
        <v>286</v>
      </c>
      <c r="E708" s="158" t="s">
        <v>311</v>
      </c>
      <c r="F708" s="158" t="s">
        <v>319</v>
      </c>
      <c r="G708" s="159">
        <v>3</v>
      </c>
      <c r="H708" s="159">
        <v>0</v>
      </c>
      <c r="I708" s="159">
        <v>0</v>
      </c>
      <c r="J708" s="159">
        <v>76500</v>
      </c>
      <c r="K708" s="159">
        <v>354</v>
      </c>
      <c r="L708" s="159">
        <v>13867</v>
      </c>
      <c r="M708" s="159">
        <v>4157</v>
      </c>
      <c r="N708" s="159">
        <v>9406</v>
      </c>
      <c r="O708" s="159">
        <v>19488</v>
      </c>
      <c r="P708" s="160"/>
      <c r="Q708" s="160"/>
      <c r="R708" s="189"/>
    </row>
    <row r="709" spans="1:18" ht="14.25">
      <c r="A709" s="158" t="s">
        <v>320</v>
      </c>
      <c r="B709" s="158" t="s">
        <v>93</v>
      </c>
      <c r="C709" s="158" t="s">
        <v>301</v>
      </c>
      <c r="D709" s="158" t="s">
        <v>213</v>
      </c>
      <c r="E709" s="158" t="s">
        <v>311</v>
      </c>
      <c r="F709" s="158" t="s">
        <v>319</v>
      </c>
      <c r="G709" s="159">
        <v>3</v>
      </c>
      <c r="H709" s="159">
        <v>55635</v>
      </c>
      <c r="I709" s="159">
        <v>59606</v>
      </c>
      <c r="J709" s="159">
        <v>69100</v>
      </c>
      <c r="K709" s="159">
        <v>77002</v>
      </c>
      <c r="L709" s="159">
        <v>88098</v>
      </c>
      <c r="M709" s="159">
        <v>92332</v>
      </c>
      <c r="N709" s="159">
        <v>107576</v>
      </c>
      <c r="O709" s="159">
        <v>109504</v>
      </c>
      <c r="P709" s="160"/>
      <c r="Q709" s="160"/>
      <c r="R709" s="189"/>
    </row>
    <row r="710" spans="1:18" ht="14.25">
      <c r="A710" s="158" t="s">
        <v>320</v>
      </c>
      <c r="B710" s="158" t="s">
        <v>93</v>
      </c>
      <c r="C710" s="158" t="s">
        <v>303</v>
      </c>
      <c r="D710" s="158" t="s">
        <v>283</v>
      </c>
      <c r="E710" s="158" t="s">
        <v>311</v>
      </c>
      <c r="F710" s="158" t="s">
        <v>319</v>
      </c>
      <c r="G710" s="159">
        <v>3</v>
      </c>
      <c r="H710" s="159">
        <v>42133</v>
      </c>
      <c r="I710" s="159">
        <v>45045</v>
      </c>
      <c r="J710" s="159">
        <v>51882</v>
      </c>
      <c r="K710" s="159">
        <v>57386</v>
      </c>
      <c r="L710" s="159">
        <v>64293</v>
      </c>
      <c r="M710" s="159">
        <v>67438</v>
      </c>
      <c r="N710" s="159">
        <v>79856</v>
      </c>
      <c r="O710" s="159">
        <v>80149</v>
      </c>
      <c r="P710" s="160"/>
      <c r="Q710" s="160"/>
      <c r="R710" s="189"/>
    </row>
    <row r="711" spans="1:18" ht="14.25">
      <c r="A711" s="158" t="s">
        <v>320</v>
      </c>
      <c r="B711" s="158" t="s">
        <v>93</v>
      </c>
      <c r="C711" s="158" t="s">
        <v>303</v>
      </c>
      <c r="D711" s="158" t="s">
        <v>285</v>
      </c>
      <c r="E711" s="158" t="s">
        <v>311</v>
      </c>
      <c r="F711" s="158" t="s">
        <v>319</v>
      </c>
      <c r="G711" s="159">
        <v>3</v>
      </c>
      <c r="H711" s="159">
        <v>51928</v>
      </c>
      <c r="I711" s="159">
        <v>55214</v>
      </c>
      <c r="J711" s="159">
        <v>65490</v>
      </c>
      <c r="K711" s="159">
        <v>70708</v>
      </c>
      <c r="L711" s="159">
        <v>74655</v>
      </c>
      <c r="M711" s="159">
        <v>76616</v>
      </c>
      <c r="N711" s="159">
        <v>87187</v>
      </c>
      <c r="O711" s="159">
        <v>80821</v>
      </c>
      <c r="P711" s="160"/>
      <c r="Q711" s="160"/>
      <c r="R711" s="189"/>
    </row>
    <row r="712" spans="1:18" ht="14.25">
      <c r="A712" s="158" t="s">
        <v>320</v>
      </c>
      <c r="B712" s="158" t="s">
        <v>93</v>
      </c>
      <c r="C712" s="158" t="s">
        <v>303</v>
      </c>
      <c r="D712" s="158" t="s">
        <v>286</v>
      </c>
      <c r="E712" s="158" t="s">
        <v>311</v>
      </c>
      <c r="F712" s="158" t="s">
        <v>319</v>
      </c>
      <c r="G712" s="159">
        <v>3</v>
      </c>
      <c r="H712" s="159">
        <v>0</v>
      </c>
      <c r="I712" s="159">
        <v>0</v>
      </c>
      <c r="J712" s="159">
        <v>0</v>
      </c>
      <c r="K712" s="159">
        <v>628</v>
      </c>
      <c r="L712" s="159">
        <v>6571</v>
      </c>
      <c r="M712" s="159">
        <v>5432</v>
      </c>
      <c r="N712" s="159">
        <v>2000</v>
      </c>
      <c r="O712" s="159">
        <v>22531</v>
      </c>
      <c r="P712" s="160"/>
      <c r="Q712" s="160"/>
      <c r="R712" s="189"/>
    </row>
    <row r="713" spans="1:18" ht="14.25">
      <c r="A713" s="158" t="s">
        <v>320</v>
      </c>
      <c r="B713" s="158" t="s">
        <v>93</v>
      </c>
      <c r="C713" s="158" t="s">
        <v>303</v>
      </c>
      <c r="D713" s="158" t="s">
        <v>213</v>
      </c>
      <c r="E713" s="158" t="s">
        <v>311</v>
      </c>
      <c r="F713" s="158" t="s">
        <v>319</v>
      </c>
      <c r="G713" s="159">
        <v>3</v>
      </c>
      <c r="H713" s="159">
        <v>46894</v>
      </c>
      <c r="I713" s="159">
        <v>49873</v>
      </c>
      <c r="J713" s="159">
        <v>58241</v>
      </c>
      <c r="K713" s="159">
        <v>63536</v>
      </c>
      <c r="L713" s="159">
        <v>68976</v>
      </c>
      <c r="M713" s="159">
        <v>71487</v>
      </c>
      <c r="N713" s="159">
        <v>83038</v>
      </c>
      <c r="O713" s="159">
        <v>80378</v>
      </c>
      <c r="P713" s="160"/>
      <c r="Q713" s="160"/>
      <c r="R713" s="189"/>
    </row>
    <row r="714" spans="1:18" ht="14.25">
      <c r="A714" s="158" t="s">
        <v>320</v>
      </c>
      <c r="B714" s="158" t="s">
        <v>93</v>
      </c>
      <c r="C714" s="158" t="s">
        <v>305</v>
      </c>
      <c r="D714" s="158" t="s">
        <v>283</v>
      </c>
      <c r="E714" s="158" t="s">
        <v>311</v>
      </c>
      <c r="F714" s="158" t="s">
        <v>319</v>
      </c>
      <c r="G714" s="159">
        <v>3</v>
      </c>
      <c r="H714" s="159">
        <v>29949</v>
      </c>
      <c r="I714" s="159">
        <v>32251</v>
      </c>
      <c r="J714" s="159">
        <v>38577</v>
      </c>
      <c r="K714" s="159">
        <v>48296</v>
      </c>
      <c r="L714" s="159">
        <v>54447</v>
      </c>
      <c r="M714" s="159">
        <v>57355</v>
      </c>
      <c r="N714" s="159">
        <v>66806</v>
      </c>
      <c r="O714" s="159">
        <v>63717</v>
      </c>
      <c r="P714" s="160"/>
      <c r="Q714" s="160"/>
      <c r="R714" s="189"/>
    </row>
    <row r="715" spans="1:18" ht="14.25">
      <c r="A715" s="158" t="s">
        <v>320</v>
      </c>
      <c r="B715" s="158" t="s">
        <v>93</v>
      </c>
      <c r="C715" s="158" t="s">
        <v>305</v>
      </c>
      <c r="D715" s="158" t="s">
        <v>285</v>
      </c>
      <c r="E715" s="158" t="s">
        <v>311</v>
      </c>
      <c r="F715" s="158" t="s">
        <v>319</v>
      </c>
      <c r="G715" s="159">
        <v>3</v>
      </c>
      <c r="H715" s="159">
        <v>35231</v>
      </c>
      <c r="I715" s="159">
        <v>39431</v>
      </c>
      <c r="J715" s="159">
        <v>50647</v>
      </c>
      <c r="K715" s="159">
        <v>59095</v>
      </c>
      <c r="L715" s="159">
        <v>70963</v>
      </c>
      <c r="M715" s="159">
        <v>74735</v>
      </c>
      <c r="N715" s="159">
        <v>85900</v>
      </c>
      <c r="O715" s="159">
        <v>75916</v>
      </c>
      <c r="P715" s="160"/>
      <c r="Q715" s="160"/>
      <c r="R715" s="189"/>
    </row>
    <row r="716" spans="1:18" ht="14.25">
      <c r="A716" s="158" t="s">
        <v>320</v>
      </c>
      <c r="B716" s="158" t="s">
        <v>93</v>
      </c>
      <c r="C716" s="158" t="s">
        <v>305</v>
      </c>
      <c r="D716" s="158" t="s">
        <v>286</v>
      </c>
      <c r="E716" s="158" t="s">
        <v>311</v>
      </c>
      <c r="F716" s="158" t="s">
        <v>319</v>
      </c>
      <c r="G716" s="159">
        <v>3</v>
      </c>
      <c r="H716" s="159">
        <v>0</v>
      </c>
      <c r="I716" s="159">
        <v>0</v>
      </c>
      <c r="J716" s="159">
        <v>0</v>
      </c>
      <c r="K716" s="159">
        <v>236</v>
      </c>
      <c r="L716" s="159">
        <v>500</v>
      </c>
      <c r="M716" s="159">
        <v>229</v>
      </c>
      <c r="N716" s="159">
        <v>15000</v>
      </c>
      <c r="O716" s="159">
        <v>4222</v>
      </c>
      <c r="P716" s="160"/>
      <c r="Q716" s="160"/>
      <c r="R716" s="189"/>
    </row>
    <row r="717" spans="1:18" ht="14.25">
      <c r="A717" s="158" t="s">
        <v>320</v>
      </c>
      <c r="B717" s="158" t="s">
        <v>93</v>
      </c>
      <c r="C717" s="158" t="s">
        <v>305</v>
      </c>
      <c r="D717" s="158" t="s">
        <v>213</v>
      </c>
      <c r="E717" s="158" t="s">
        <v>311</v>
      </c>
      <c r="F717" s="158" t="s">
        <v>319</v>
      </c>
      <c r="G717" s="159">
        <v>3</v>
      </c>
      <c r="H717" s="159">
        <v>32907</v>
      </c>
      <c r="I717" s="159">
        <v>36214</v>
      </c>
      <c r="J717" s="159">
        <v>45097</v>
      </c>
      <c r="K717" s="159">
        <v>53931</v>
      </c>
      <c r="L717" s="159">
        <v>62923</v>
      </c>
      <c r="M717" s="159">
        <v>65996</v>
      </c>
      <c r="N717" s="159">
        <v>76150</v>
      </c>
      <c r="O717" s="159">
        <v>69821</v>
      </c>
      <c r="P717" s="160"/>
      <c r="Q717" s="160"/>
      <c r="R717" s="189"/>
    </row>
    <row r="718" spans="1:18" ht="14.25">
      <c r="A718" s="158" t="s">
        <v>320</v>
      </c>
      <c r="B718" s="158" t="s">
        <v>93</v>
      </c>
      <c r="C718" s="158" t="s">
        <v>307</v>
      </c>
      <c r="D718" s="158" t="s">
        <v>283</v>
      </c>
      <c r="E718" s="158" t="s">
        <v>311</v>
      </c>
      <c r="F718" s="158" t="s">
        <v>319</v>
      </c>
      <c r="G718" s="159">
        <v>3</v>
      </c>
      <c r="H718" s="159">
        <v>4804</v>
      </c>
      <c r="I718" s="159">
        <v>5575</v>
      </c>
      <c r="J718" s="159">
        <v>9699</v>
      </c>
      <c r="K718" s="159">
        <v>15658</v>
      </c>
      <c r="L718" s="159">
        <v>23919</v>
      </c>
      <c r="M718" s="159">
        <v>37651</v>
      </c>
      <c r="N718" s="159">
        <v>65132</v>
      </c>
      <c r="O718" s="159">
        <v>43289</v>
      </c>
      <c r="P718" s="160"/>
      <c r="Q718" s="160"/>
      <c r="R718" s="189"/>
    </row>
    <row r="719" spans="1:18" ht="14.25">
      <c r="A719" s="158" t="s">
        <v>320</v>
      </c>
      <c r="B719" s="158" t="s">
        <v>93</v>
      </c>
      <c r="C719" s="158" t="s">
        <v>307</v>
      </c>
      <c r="D719" s="158" t="s">
        <v>285</v>
      </c>
      <c r="E719" s="158" t="s">
        <v>311</v>
      </c>
      <c r="F719" s="158" t="s">
        <v>319</v>
      </c>
      <c r="G719" s="159">
        <v>3</v>
      </c>
      <c r="H719" s="159">
        <v>5033</v>
      </c>
      <c r="I719" s="159">
        <v>7885</v>
      </c>
      <c r="J719" s="159">
        <v>14075</v>
      </c>
      <c r="K719" s="159">
        <v>13004</v>
      </c>
      <c r="L719" s="159">
        <v>32595</v>
      </c>
      <c r="M719" s="159">
        <v>40960</v>
      </c>
      <c r="N719" s="159">
        <v>57003</v>
      </c>
      <c r="O719" s="159">
        <v>52025</v>
      </c>
      <c r="P719" s="160"/>
      <c r="Q719" s="160"/>
      <c r="R719" s="189"/>
    </row>
    <row r="720" spans="1:18" ht="14.25">
      <c r="A720" s="158" t="s">
        <v>320</v>
      </c>
      <c r="B720" s="158" t="s">
        <v>93</v>
      </c>
      <c r="C720" s="158" t="s">
        <v>307</v>
      </c>
      <c r="D720" s="158" t="s">
        <v>286</v>
      </c>
      <c r="E720" s="158" t="s">
        <v>311</v>
      </c>
      <c r="F720" s="158" t="s">
        <v>319</v>
      </c>
      <c r="G720" s="159">
        <v>3</v>
      </c>
      <c r="H720" s="159">
        <v>0</v>
      </c>
      <c r="I720" s="159">
        <v>0</v>
      </c>
      <c r="J720" s="159">
        <v>0</v>
      </c>
      <c r="K720" s="159">
        <v>752</v>
      </c>
      <c r="L720" s="159">
        <v>1000</v>
      </c>
      <c r="M720" s="159">
        <v>706</v>
      </c>
      <c r="N720" s="159">
        <v>1000</v>
      </c>
      <c r="O720" s="159">
        <v>0</v>
      </c>
      <c r="P720" s="160"/>
      <c r="Q720" s="160"/>
      <c r="R720" s="189"/>
    </row>
    <row r="721" spans="1:18" ht="14.25">
      <c r="A721" s="158" t="s">
        <v>320</v>
      </c>
      <c r="B721" s="158" t="s">
        <v>93</v>
      </c>
      <c r="C721" s="158" t="s">
        <v>307</v>
      </c>
      <c r="D721" s="158" t="s">
        <v>213</v>
      </c>
      <c r="E721" s="158" t="s">
        <v>311</v>
      </c>
      <c r="F721" s="158" t="s">
        <v>319</v>
      </c>
      <c r="G721" s="159">
        <v>3</v>
      </c>
      <c r="H721" s="159">
        <v>4946</v>
      </c>
      <c r="I721" s="159">
        <v>6970</v>
      </c>
      <c r="J721" s="159">
        <v>12339</v>
      </c>
      <c r="K721" s="159">
        <v>13983</v>
      </c>
      <c r="L721" s="159">
        <v>29118</v>
      </c>
      <c r="M721" s="159">
        <v>39460</v>
      </c>
      <c r="N721" s="159">
        <v>60430</v>
      </c>
      <c r="O721" s="159">
        <v>48407</v>
      </c>
      <c r="P721" s="160"/>
      <c r="Q721" s="160"/>
      <c r="R721" s="189"/>
    </row>
    <row r="722" spans="1:18" ht="14.25">
      <c r="A722" s="158" t="s">
        <v>320</v>
      </c>
      <c r="B722" s="158" t="s">
        <v>93</v>
      </c>
      <c r="C722" s="158" t="s">
        <v>309</v>
      </c>
      <c r="D722" s="158" t="s">
        <v>283</v>
      </c>
      <c r="E722" s="158" t="s">
        <v>311</v>
      </c>
      <c r="F722" s="158" t="s">
        <v>319</v>
      </c>
      <c r="G722" s="159">
        <v>3</v>
      </c>
      <c r="H722" s="159">
        <v>1000</v>
      </c>
      <c r="I722" s="159">
        <v>0</v>
      </c>
      <c r="J722" s="159">
        <v>156000</v>
      </c>
      <c r="K722" s="159">
        <v>170000</v>
      </c>
      <c r="L722" s="159">
        <v>183000</v>
      </c>
      <c r="M722" s="159">
        <v>181000</v>
      </c>
      <c r="N722" s="159">
        <v>212000</v>
      </c>
      <c r="O722" s="159">
        <v>207000</v>
      </c>
      <c r="P722" s="160"/>
      <c r="Q722" s="160"/>
      <c r="R722" s="189"/>
    </row>
    <row r="723" spans="1:18" ht="14.25">
      <c r="A723" s="158" t="s">
        <v>320</v>
      </c>
      <c r="B723" s="158" t="s">
        <v>93</v>
      </c>
      <c r="C723" s="158" t="s">
        <v>309</v>
      </c>
      <c r="D723" s="158" t="s">
        <v>285</v>
      </c>
      <c r="E723" s="158" t="s">
        <v>311</v>
      </c>
      <c r="F723" s="158" t="s">
        <v>319</v>
      </c>
      <c r="G723" s="159">
        <v>3</v>
      </c>
      <c r="H723" s="159">
        <v>143</v>
      </c>
      <c r="I723" s="159">
        <v>0</v>
      </c>
      <c r="J723" s="159">
        <v>5000</v>
      </c>
      <c r="K723" s="159">
        <v>3000</v>
      </c>
      <c r="L723" s="159">
        <v>6000</v>
      </c>
      <c r="M723" s="159">
        <v>5000</v>
      </c>
      <c r="N723" s="159">
        <v>6000</v>
      </c>
      <c r="O723" s="159">
        <v>0</v>
      </c>
      <c r="P723" s="160"/>
      <c r="Q723" s="160"/>
      <c r="R723" s="189"/>
    </row>
    <row r="724" spans="1:18" ht="14.25">
      <c r="A724" s="158" t="s">
        <v>320</v>
      </c>
      <c r="B724" s="158" t="s">
        <v>93</v>
      </c>
      <c r="C724" s="158" t="s">
        <v>309</v>
      </c>
      <c r="D724" s="158" t="s">
        <v>286</v>
      </c>
      <c r="E724" s="158" t="s">
        <v>311</v>
      </c>
      <c r="F724" s="158" t="s">
        <v>319</v>
      </c>
      <c r="G724" s="159">
        <v>3</v>
      </c>
      <c r="H724" s="159">
        <v>0</v>
      </c>
      <c r="I724" s="159">
        <v>0</v>
      </c>
      <c r="J724" s="159">
        <v>0</v>
      </c>
      <c r="K724" s="159">
        <v>0</v>
      </c>
      <c r="L724" s="159">
        <v>0</v>
      </c>
      <c r="M724" s="159">
        <v>0</v>
      </c>
      <c r="N724" s="159">
        <v>0</v>
      </c>
      <c r="O724" s="159">
        <v>0</v>
      </c>
      <c r="P724" s="160"/>
      <c r="Q724" s="160"/>
      <c r="R724" s="189"/>
    </row>
    <row r="725" spans="1:18" ht="14.25">
      <c r="A725" s="158" t="s">
        <v>320</v>
      </c>
      <c r="B725" s="158" t="s">
        <v>93</v>
      </c>
      <c r="C725" s="158" t="s">
        <v>309</v>
      </c>
      <c r="D725" s="158" t="s">
        <v>213</v>
      </c>
      <c r="E725" s="158" t="s">
        <v>311</v>
      </c>
      <c r="F725" s="158" t="s">
        <v>319</v>
      </c>
      <c r="G725" s="159">
        <v>3</v>
      </c>
      <c r="H725" s="159">
        <v>118</v>
      </c>
      <c r="I725" s="159">
        <v>0</v>
      </c>
      <c r="J725" s="159">
        <v>80500</v>
      </c>
      <c r="K725" s="159">
        <v>44750</v>
      </c>
      <c r="L725" s="159">
        <v>94500</v>
      </c>
      <c r="M725" s="159">
        <v>93000</v>
      </c>
      <c r="N725" s="159">
        <v>109000</v>
      </c>
      <c r="O725" s="159">
        <v>207000</v>
      </c>
      <c r="P725" s="160"/>
      <c r="Q725" s="160"/>
      <c r="R725" s="189"/>
    </row>
    <row r="726" spans="1:18" ht="14.25">
      <c r="A726" s="158" t="s">
        <v>320</v>
      </c>
      <c r="B726" s="158" t="s">
        <v>93</v>
      </c>
      <c r="C726" s="158" t="s">
        <v>213</v>
      </c>
      <c r="D726" s="158" t="s">
        <v>283</v>
      </c>
      <c r="E726" s="158" t="s">
        <v>311</v>
      </c>
      <c r="F726" s="158" t="s">
        <v>319</v>
      </c>
      <c r="G726" s="159">
        <v>3</v>
      </c>
      <c r="H726" s="159">
        <v>50605</v>
      </c>
      <c r="I726" s="159">
        <v>54342</v>
      </c>
      <c r="J726" s="159">
        <v>62480</v>
      </c>
      <c r="K726" s="159">
        <v>69551</v>
      </c>
      <c r="L726" s="159">
        <v>78777</v>
      </c>
      <c r="M726" s="159">
        <v>83442</v>
      </c>
      <c r="N726" s="159">
        <v>97474</v>
      </c>
      <c r="O726" s="159">
        <v>91197</v>
      </c>
      <c r="P726" s="160"/>
      <c r="Q726" s="160"/>
      <c r="R726" s="189"/>
    </row>
    <row r="727" spans="1:18" ht="14.25">
      <c r="A727" s="158" t="s">
        <v>320</v>
      </c>
      <c r="B727" s="158" t="s">
        <v>93</v>
      </c>
      <c r="C727" s="158" t="s">
        <v>213</v>
      </c>
      <c r="D727" s="158" t="s">
        <v>285</v>
      </c>
      <c r="E727" s="158" t="s">
        <v>311</v>
      </c>
      <c r="F727" s="158" t="s">
        <v>319</v>
      </c>
      <c r="G727" s="159">
        <v>3</v>
      </c>
      <c r="H727" s="159">
        <v>61932</v>
      </c>
      <c r="I727" s="159">
        <v>66489</v>
      </c>
      <c r="J727" s="159">
        <v>76328</v>
      </c>
      <c r="K727" s="159">
        <v>83206</v>
      </c>
      <c r="L727" s="159">
        <v>93532</v>
      </c>
      <c r="M727" s="159">
        <v>97188</v>
      </c>
      <c r="N727" s="159">
        <v>112241</v>
      </c>
      <c r="O727" s="159">
        <v>102916</v>
      </c>
      <c r="P727" s="160"/>
      <c r="Q727" s="160"/>
      <c r="R727" s="189"/>
    </row>
    <row r="728" spans="1:18" ht="14.25">
      <c r="A728" s="158" t="s">
        <v>320</v>
      </c>
      <c r="B728" s="158" t="s">
        <v>93</v>
      </c>
      <c r="C728" s="158" t="s">
        <v>213</v>
      </c>
      <c r="D728" s="158" t="s">
        <v>286</v>
      </c>
      <c r="E728" s="158" t="s">
        <v>311</v>
      </c>
      <c r="F728" s="158" t="s">
        <v>319</v>
      </c>
      <c r="G728" s="159">
        <v>3</v>
      </c>
      <c r="H728" s="159">
        <v>776</v>
      </c>
      <c r="I728" s="159">
        <v>3319</v>
      </c>
      <c r="J728" s="159">
        <v>7156</v>
      </c>
      <c r="K728" s="159">
        <v>4329</v>
      </c>
      <c r="L728" s="159">
        <v>7097</v>
      </c>
      <c r="M728" s="159">
        <v>13572</v>
      </c>
      <c r="N728" s="159">
        <v>20325</v>
      </c>
      <c r="O728" s="159">
        <v>21647</v>
      </c>
      <c r="P728" s="160"/>
      <c r="Q728" s="160"/>
      <c r="R728" s="189"/>
    </row>
    <row r="729" spans="1:18" ht="14.25">
      <c r="A729" s="158" t="s">
        <v>320</v>
      </c>
      <c r="B729" s="158" t="s">
        <v>93</v>
      </c>
      <c r="C729" s="158" t="s">
        <v>213</v>
      </c>
      <c r="D729" s="158" t="s">
        <v>213</v>
      </c>
      <c r="E729" s="158" t="s">
        <v>311</v>
      </c>
      <c r="F729" s="158" t="s">
        <v>319</v>
      </c>
      <c r="G729" s="159">
        <v>3</v>
      </c>
      <c r="H729" s="159">
        <v>54694</v>
      </c>
      <c r="I729" s="159">
        <v>58700</v>
      </c>
      <c r="J729" s="159">
        <v>67447</v>
      </c>
      <c r="K729" s="159">
        <v>74456</v>
      </c>
      <c r="L729" s="159">
        <v>84054</v>
      </c>
      <c r="M729" s="159">
        <v>88341</v>
      </c>
      <c r="N729" s="159">
        <v>102733</v>
      </c>
      <c r="O729" s="159">
        <v>95469</v>
      </c>
      <c r="P729" s="160"/>
      <c r="Q729" s="160"/>
      <c r="R729" s="189"/>
    </row>
    <row r="730" spans="1:18" ht="14.25">
      <c r="A730" s="158" t="s">
        <v>320</v>
      </c>
      <c r="B730" s="158" t="s">
        <v>94</v>
      </c>
      <c r="C730" s="158" t="s">
        <v>284</v>
      </c>
      <c r="D730" s="158" t="s">
        <v>283</v>
      </c>
      <c r="E730" s="158" t="s">
        <v>311</v>
      </c>
      <c r="F730" s="158" t="s">
        <v>319</v>
      </c>
      <c r="G730" s="159">
        <v>3</v>
      </c>
      <c r="H730" s="159">
        <v>2184</v>
      </c>
      <c r="I730" s="159">
        <v>2583</v>
      </c>
      <c r="J730" s="159">
        <v>3100</v>
      </c>
      <c r="K730" s="159">
        <v>3454</v>
      </c>
      <c r="L730" s="159">
        <v>3701</v>
      </c>
      <c r="M730" s="159">
        <v>3640</v>
      </c>
      <c r="N730" s="159">
        <v>4699</v>
      </c>
      <c r="O730" s="159">
        <v>5018</v>
      </c>
      <c r="P730" s="160"/>
      <c r="Q730" s="160"/>
      <c r="R730" s="189"/>
    </row>
    <row r="731" spans="1:18" ht="14.25">
      <c r="A731" s="158" t="s">
        <v>320</v>
      </c>
      <c r="B731" s="158" t="s">
        <v>94</v>
      </c>
      <c r="C731" s="158" t="s">
        <v>284</v>
      </c>
      <c r="D731" s="158" t="s">
        <v>285</v>
      </c>
      <c r="E731" s="158" t="s">
        <v>311</v>
      </c>
      <c r="F731" s="158" t="s">
        <v>319</v>
      </c>
      <c r="G731" s="159">
        <v>3</v>
      </c>
      <c r="H731" s="159">
        <v>2279</v>
      </c>
      <c r="I731" s="159">
        <v>2787</v>
      </c>
      <c r="J731" s="159">
        <v>3389</v>
      </c>
      <c r="K731" s="159">
        <v>3790</v>
      </c>
      <c r="L731" s="159">
        <v>4002</v>
      </c>
      <c r="M731" s="159">
        <v>3873</v>
      </c>
      <c r="N731" s="159">
        <v>4971</v>
      </c>
      <c r="O731" s="159">
        <v>5565</v>
      </c>
      <c r="P731" s="160"/>
      <c r="Q731" s="160"/>
      <c r="R731" s="189"/>
    </row>
    <row r="732" spans="1:18" ht="14.25">
      <c r="A732" s="158" t="s">
        <v>320</v>
      </c>
      <c r="B732" s="158" t="s">
        <v>94</v>
      </c>
      <c r="C732" s="158" t="s">
        <v>284</v>
      </c>
      <c r="D732" s="158" t="s">
        <v>286</v>
      </c>
      <c r="E732" s="158" t="s">
        <v>311</v>
      </c>
      <c r="F732" s="158" t="s">
        <v>319</v>
      </c>
      <c r="G732" s="159">
        <v>3</v>
      </c>
      <c r="H732" s="159">
        <v>0</v>
      </c>
      <c r="I732" s="159">
        <v>244</v>
      </c>
      <c r="J732" s="159">
        <v>715</v>
      </c>
      <c r="K732" s="159">
        <v>1704</v>
      </c>
      <c r="L732" s="159">
        <v>2780</v>
      </c>
      <c r="M732" s="159">
        <v>3716</v>
      </c>
      <c r="N732" s="159">
        <v>2415</v>
      </c>
      <c r="O732" s="159">
        <v>1580</v>
      </c>
      <c r="P732" s="160"/>
      <c r="Q732" s="160"/>
      <c r="R732" s="189"/>
    </row>
    <row r="733" spans="1:18" ht="14.25">
      <c r="A733" s="158" t="s">
        <v>320</v>
      </c>
      <c r="B733" s="158" t="s">
        <v>94</v>
      </c>
      <c r="C733" s="158" t="s">
        <v>284</v>
      </c>
      <c r="D733" s="158" t="s">
        <v>213</v>
      </c>
      <c r="E733" s="158" t="s">
        <v>311</v>
      </c>
      <c r="F733" s="158" t="s">
        <v>319</v>
      </c>
      <c r="G733" s="159">
        <v>3</v>
      </c>
      <c r="H733" s="159">
        <v>2234</v>
      </c>
      <c r="I733" s="159">
        <v>2690</v>
      </c>
      <c r="J733" s="159">
        <v>3253</v>
      </c>
      <c r="K733" s="159">
        <v>3632</v>
      </c>
      <c r="L733" s="159">
        <v>3861</v>
      </c>
      <c r="M733" s="159">
        <v>3763</v>
      </c>
      <c r="N733" s="159">
        <v>4840</v>
      </c>
      <c r="O733" s="159">
        <v>5293</v>
      </c>
      <c r="P733" s="160"/>
      <c r="Q733" s="160"/>
      <c r="R733" s="189"/>
    </row>
    <row r="734" spans="1:18" ht="14.25">
      <c r="A734" s="158" t="s">
        <v>320</v>
      </c>
      <c r="B734" s="158" t="s">
        <v>94</v>
      </c>
      <c r="C734" s="158" t="s">
        <v>289</v>
      </c>
      <c r="D734" s="158" t="s">
        <v>283</v>
      </c>
      <c r="E734" s="158" t="s">
        <v>311</v>
      </c>
      <c r="F734" s="158" t="s">
        <v>319</v>
      </c>
      <c r="G734" s="159">
        <v>3</v>
      </c>
      <c r="H734" s="159">
        <v>7326</v>
      </c>
      <c r="I734" s="159">
        <v>9490</v>
      </c>
      <c r="J734" s="159">
        <v>13196</v>
      </c>
      <c r="K734" s="159">
        <v>15188</v>
      </c>
      <c r="L734" s="159">
        <v>15945</v>
      </c>
      <c r="M734" s="159">
        <v>16313</v>
      </c>
      <c r="N734" s="159">
        <v>21178</v>
      </c>
      <c r="O734" s="159">
        <v>22728</v>
      </c>
      <c r="P734" s="160"/>
      <c r="Q734" s="160"/>
      <c r="R734" s="189"/>
    </row>
    <row r="735" spans="1:18" ht="14.25">
      <c r="A735" s="158" t="s">
        <v>320</v>
      </c>
      <c r="B735" s="158" t="s">
        <v>94</v>
      </c>
      <c r="C735" s="158" t="s">
        <v>289</v>
      </c>
      <c r="D735" s="158" t="s">
        <v>285</v>
      </c>
      <c r="E735" s="158" t="s">
        <v>311</v>
      </c>
      <c r="F735" s="158" t="s">
        <v>319</v>
      </c>
      <c r="G735" s="159">
        <v>3</v>
      </c>
      <c r="H735" s="159">
        <v>8098</v>
      </c>
      <c r="I735" s="159">
        <v>10337</v>
      </c>
      <c r="J735" s="159">
        <v>14563</v>
      </c>
      <c r="K735" s="159">
        <v>16800</v>
      </c>
      <c r="L735" s="159">
        <v>17498</v>
      </c>
      <c r="M735" s="159">
        <v>17889</v>
      </c>
      <c r="N735" s="159">
        <v>26397</v>
      </c>
      <c r="O735" s="159">
        <v>25025</v>
      </c>
      <c r="P735" s="160"/>
      <c r="Q735" s="160"/>
      <c r="R735" s="189"/>
    </row>
    <row r="736" spans="1:18" ht="14.25">
      <c r="A736" s="158" t="s">
        <v>320</v>
      </c>
      <c r="B736" s="158" t="s">
        <v>94</v>
      </c>
      <c r="C736" s="158" t="s">
        <v>289</v>
      </c>
      <c r="D736" s="158" t="s">
        <v>286</v>
      </c>
      <c r="E736" s="158" t="s">
        <v>311</v>
      </c>
      <c r="F736" s="158" t="s">
        <v>319</v>
      </c>
      <c r="G736" s="159">
        <v>3</v>
      </c>
      <c r="H736" s="159">
        <v>6500</v>
      </c>
      <c r="I736" s="159">
        <v>621</v>
      </c>
      <c r="J736" s="159">
        <v>2527</v>
      </c>
      <c r="K736" s="159">
        <v>5922</v>
      </c>
      <c r="L736" s="159">
        <v>7761</v>
      </c>
      <c r="M736" s="159">
        <v>9452</v>
      </c>
      <c r="N736" s="159">
        <v>10089</v>
      </c>
      <c r="O736" s="159">
        <v>4667</v>
      </c>
      <c r="P736" s="160"/>
      <c r="Q736" s="160"/>
      <c r="R736" s="189"/>
    </row>
    <row r="737" spans="1:18" ht="14.25">
      <c r="A737" s="158" t="s">
        <v>320</v>
      </c>
      <c r="B737" s="158" t="s">
        <v>94</v>
      </c>
      <c r="C737" s="158" t="s">
        <v>289</v>
      </c>
      <c r="D737" s="158" t="s">
        <v>213</v>
      </c>
      <c r="E737" s="158" t="s">
        <v>311</v>
      </c>
      <c r="F737" s="158" t="s">
        <v>319</v>
      </c>
      <c r="G737" s="159">
        <v>3</v>
      </c>
      <c r="H737" s="159">
        <v>7758</v>
      </c>
      <c r="I737" s="159">
        <v>9963</v>
      </c>
      <c r="J737" s="159">
        <v>13955</v>
      </c>
      <c r="K737" s="159">
        <v>16080</v>
      </c>
      <c r="L737" s="159">
        <v>16803</v>
      </c>
      <c r="M737" s="159">
        <v>17173</v>
      </c>
      <c r="N737" s="159">
        <v>24011</v>
      </c>
      <c r="O737" s="159">
        <v>23951</v>
      </c>
      <c r="P737" s="160"/>
      <c r="Q737" s="160"/>
      <c r="R737" s="189"/>
    </row>
    <row r="738" spans="1:18" ht="14.25">
      <c r="A738" s="158" t="s">
        <v>320</v>
      </c>
      <c r="B738" s="158" t="s">
        <v>94</v>
      </c>
      <c r="C738" s="158" t="s">
        <v>291</v>
      </c>
      <c r="D738" s="158" t="s">
        <v>283</v>
      </c>
      <c r="E738" s="158" t="s">
        <v>311</v>
      </c>
      <c r="F738" s="158" t="s">
        <v>319</v>
      </c>
      <c r="G738" s="159">
        <v>3</v>
      </c>
      <c r="H738" s="159">
        <v>14377</v>
      </c>
      <c r="I738" s="159">
        <v>19483</v>
      </c>
      <c r="J738" s="159">
        <v>29372</v>
      </c>
      <c r="K738" s="159">
        <v>33639</v>
      </c>
      <c r="L738" s="159">
        <v>36576</v>
      </c>
      <c r="M738" s="159">
        <v>36505</v>
      </c>
      <c r="N738" s="159">
        <v>46963</v>
      </c>
      <c r="O738" s="159">
        <v>49641</v>
      </c>
      <c r="P738" s="160"/>
      <c r="Q738" s="160"/>
      <c r="R738" s="189"/>
    </row>
    <row r="739" spans="1:18" ht="14.25">
      <c r="A739" s="158" t="s">
        <v>320</v>
      </c>
      <c r="B739" s="158" t="s">
        <v>94</v>
      </c>
      <c r="C739" s="158" t="s">
        <v>291</v>
      </c>
      <c r="D739" s="158" t="s">
        <v>285</v>
      </c>
      <c r="E739" s="158" t="s">
        <v>311</v>
      </c>
      <c r="F739" s="158" t="s">
        <v>319</v>
      </c>
      <c r="G739" s="159">
        <v>3</v>
      </c>
      <c r="H739" s="159">
        <v>17885</v>
      </c>
      <c r="I739" s="159">
        <v>23891</v>
      </c>
      <c r="J739" s="159">
        <v>35751</v>
      </c>
      <c r="K739" s="159">
        <v>41271</v>
      </c>
      <c r="L739" s="159">
        <v>44656</v>
      </c>
      <c r="M739" s="159">
        <v>45132</v>
      </c>
      <c r="N739" s="159">
        <v>57279</v>
      </c>
      <c r="O739" s="159">
        <v>61424</v>
      </c>
      <c r="P739" s="160"/>
      <c r="Q739" s="160"/>
      <c r="R739" s="189"/>
    </row>
    <row r="740" spans="1:18" ht="14.25">
      <c r="A740" s="158" t="s">
        <v>320</v>
      </c>
      <c r="B740" s="158" t="s">
        <v>94</v>
      </c>
      <c r="C740" s="158" t="s">
        <v>291</v>
      </c>
      <c r="D740" s="158" t="s">
        <v>286</v>
      </c>
      <c r="E740" s="158" t="s">
        <v>311</v>
      </c>
      <c r="F740" s="158" t="s">
        <v>319</v>
      </c>
      <c r="G740" s="159">
        <v>3</v>
      </c>
      <c r="H740" s="159">
        <v>667</v>
      </c>
      <c r="I740" s="159">
        <v>1167</v>
      </c>
      <c r="J740" s="159">
        <v>3848</v>
      </c>
      <c r="K740" s="159">
        <v>14314</v>
      </c>
      <c r="L740" s="159">
        <v>13113</v>
      </c>
      <c r="M740" s="159">
        <v>17130</v>
      </c>
      <c r="N740" s="159">
        <v>21000</v>
      </c>
      <c r="O740" s="159">
        <v>10894</v>
      </c>
      <c r="P740" s="160"/>
      <c r="Q740" s="160"/>
      <c r="R740" s="189"/>
    </row>
    <row r="741" spans="1:18" ht="14.25">
      <c r="A741" s="158" t="s">
        <v>320</v>
      </c>
      <c r="B741" s="158" t="s">
        <v>94</v>
      </c>
      <c r="C741" s="158" t="s">
        <v>291</v>
      </c>
      <c r="D741" s="158" t="s">
        <v>213</v>
      </c>
      <c r="E741" s="158" t="s">
        <v>311</v>
      </c>
      <c r="F741" s="158" t="s">
        <v>319</v>
      </c>
      <c r="G741" s="159">
        <v>3</v>
      </c>
      <c r="H741" s="159">
        <v>16434</v>
      </c>
      <c r="I741" s="159">
        <v>22052</v>
      </c>
      <c r="J741" s="159">
        <v>33078</v>
      </c>
      <c r="K741" s="159">
        <v>38031</v>
      </c>
      <c r="L741" s="159">
        <v>41189</v>
      </c>
      <c r="M741" s="159">
        <v>41368</v>
      </c>
      <c r="N741" s="159">
        <v>52730</v>
      </c>
      <c r="O741" s="159">
        <v>56137</v>
      </c>
      <c r="P741" s="160"/>
      <c r="Q741" s="160"/>
      <c r="R741" s="189"/>
    </row>
    <row r="742" spans="1:18" ht="14.25">
      <c r="A742" s="158" t="s">
        <v>320</v>
      </c>
      <c r="B742" s="158" t="s">
        <v>94</v>
      </c>
      <c r="C742" s="158" t="s">
        <v>293</v>
      </c>
      <c r="D742" s="158" t="s">
        <v>283</v>
      </c>
      <c r="E742" s="158" t="s">
        <v>311</v>
      </c>
      <c r="F742" s="158" t="s">
        <v>319</v>
      </c>
      <c r="G742" s="159">
        <v>3</v>
      </c>
      <c r="H742" s="159">
        <v>17411</v>
      </c>
      <c r="I742" s="159">
        <v>24184</v>
      </c>
      <c r="J742" s="159">
        <v>37751</v>
      </c>
      <c r="K742" s="159">
        <v>43701</v>
      </c>
      <c r="L742" s="159">
        <v>48588</v>
      </c>
      <c r="M742" s="159">
        <v>46526</v>
      </c>
      <c r="N742" s="159">
        <v>60119</v>
      </c>
      <c r="O742" s="159">
        <v>68512</v>
      </c>
      <c r="P742" s="160"/>
      <c r="Q742" s="160"/>
      <c r="R742" s="189"/>
    </row>
    <row r="743" spans="1:18" ht="14.25">
      <c r="A743" s="158" t="s">
        <v>320</v>
      </c>
      <c r="B743" s="158" t="s">
        <v>94</v>
      </c>
      <c r="C743" s="158" t="s">
        <v>293</v>
      </c>
      <c r="D743" s="158" t="s">
        <v>285</v>
      </c>
      <c r="E743" s="158" t="s">
        <v>311</v>
      </c>
      <c r="F743" s="158" t="s">
        <v>319</v>
      </c>
      <c r="G743" s="159">
        <v>3</v>
      </c>
      <c r="H743" s="159">
        <v>23317</v>
      </c>
      <c r="I743" s="159">
        <v>32320</v>
      </c>
      <c r="J743" s="159">
        <v>51059</v>
      </c>
      <c r="K743" s="159">
        <v>59070</v>
      </c>
      <c r="L743" s="159">
        <v>65031</v>
      </c>
      <c r="M743" s="159">
        <v>62491</v>
      </c>
      <c r="N743" s="159">
        <v>79483</v>
      </c>
      <c r="O743" s="159">
        <v>90107</v>
      </c>
      <c r="P743" s="160"/>
      <c r="Q743" s="160"/>
      <c r="R743" s="189"/>
    </row>
    <row r="744" spans="1:18" ht="14.25">
      <c r="A744" s="158" t="s">
        <v>320</v>
      </c>
      <c r="B744" s="158" t="s">
        <v>94</v>
      </c>
      <c r="C744" s="158" t="s">
        <v>293</v>
      </c>
      <c r="D744" s="158" t="s">
        <v>286</v>
      </c>
      <c r="E744" s="158" t="s">
        <v>311</v>
      </c>
      <c r="F744" s="158" t="s">
        <v>319</v>
      </c>
      <c r="G744" s="159">
        <v>3</v>
      </c>
      <c r="H744" s="159">
        <v>0</v>
      </c>
      <c r="I744" s="159">
        <v>1000</v>
      </c>
      <c r="J744" s="159">
        <v>8478</v>
      </c>
      <c r="K744" s="159">
        <v>10565</v>
      </c>
      <c r="L744" s="159">
        <v>7059</v>
      </c>
      <c r="M744" s="159">
        <v>14933</v>
      </c>
      <c r="N744" s="159">
        <v>14111</v>
      </c>
      <c r="O744" s="159">
        <v>12088</v>
      </c>
      <c r="P744" s="160"/>
      <c r="Q744" s="160"/>
      <c r="R744" s="189"/>
    </row>
    <row r="745" spans="1:18" ht="14.25">
      <c r="A745" s="158" t="s">
        <v>320</v>
      </c>
      <c r="B745" s="158" t="s">
        <v>94</v>
      </c>
      <c r="C745" s="158" t="s">
        <v>293</v>
      </c>
      <c r="D745" s="158" t="s">
        <v>213</v>
      </c>
      <c r="E745" s="158" t="s">
        <v>311</v>
      </c>
      <c r="F745" s="158" t="s">
        <v>319</v>
      </c>
      <c r="G745" s="159">
        <v>3</v>
      </c>
      <c r="H745" s="159">
        <v>20876</v>
      </c>
      <c r="I745" s="159">
        <v>28956</v>
      </c>
      <c r="J745" s="159">
        <v>45582</v>
      </c>
      <c r="K745" s="159">
        <v>52700</v>
      </c>
      <c r="L745" s="159">
        <v>58181</v>
      </c>
      <c r="M745" s="159">
        <v>55771</v>
      </c>
      <c r="N745" s="159">
        <v>71250</v>
      </c>
      <c r="O745" s="159">
        <v>80825</v>
      </c>
      <c r="P745" s="160"/>
      <c r="Q745" s="160"/>
      <c r="R745" s="189"/>
    </row>
    <row r="746" spans="1:18" ht="14.25">
      <c r="A746" s="158" t="s">
        <v>320</v>
      </c>
      <c r="B746" s="158" t="s">
        <v>94</v>
      </c>
      <c r="C746" s="158" t="s">
        <v>295</v>
      </c>
      <c r="D746" s="158" t="s">
        <v>283</v>
      </c>
      <c r="E746" s="158" t="s">
        <v>311</v>
      </c>
      <c r="F746" s="158" t="s">
        <v>319</v>
      </c>
      <c r="G746" s="159">
        <v>3</v>
      </c>
      <c r="H746" s="159">
        <v>18969</v>
      </c>
      <c r="I746" s="159">
        <v>25642</v>
      </c>
      <c r="J746" s="159">
        <v>40601</v>
      </c>
      <c r="K746" s="159">
        <v>47076</v>
      </c>
      <c r="L746" s="159">
        <v>52373</v>
      </c>
      <c r="M746" s="159">
        <v>47836</v>
      </c>
      <c r="N746" s="159">
        <v>61462</v>
      </c>
      <c r="O746" s="159">
        <v>76358</v>
      </c>
      <c r="P746" s="160"/>
      <c r="Q746" s="160"/>
      <c r="R746" s="189"/>
    </row>
    <row r="747" spans="1:18" ht="14.25">
      <c r="A747" s="158" t="s">
        <v>320</v>
      </c>
      <c r="B747" s="158" t="s">
        <v>94</v>
      </c>
      <c r="C747" s="158" t="s">
        <v>295</v>
      </c>
      <c r="D747" s="158" t="s">
        <v>285</v>
      </c>
      <c r="E747" s="158" t="s">
        <v>311</v>
      </c>
      <c r="F747" s="158" t="s">
        <v>319</v>
      </c>
      <c r="G747" s="159">
        <v>3</v>
      </c>
      <c r="H747" s="159">
        <v>27881</v>
      </c>
      <c r="I747" s="159">
        <v>37698</v>
      </c>
      <c r="J747" s="159">
        <v>59663</v>
      </c>
      <c r="K747" s="159">
        <v>67855</v>
      </c>
      <c r="L747" s="159">
        <v>73964</v>
      </c>
      <c r="M747" s="159">
        <v>67313</v>
      </c>
      <c r="N747" s="159">
        <v>85079</v>
      </c>
      <c r="O747" s="159">
        <v>103806</v>
      </c>
      <c r="P747" s="160"/>
      <c r="Q747" s="160"/>
      <c r="R747" s="189"/>
    </row>
    <row r="748" spans="1:18" ht="14.25">
      <c r="A748" s="158" t="s">
        <v>320</v>
      </c>
      <c r="B748" s="158" t="s">
        <v>94</v>
      </c>
      <c r="C748" s="158" t="s">
        <v>295</v>
      </c>
      <c r="D748" s="158" t="s">
        <v>286</v>
      </c>
      <c r="E748" s="158" t="s">
        <v>311</v>
      </c>
      <c r="F748" s="158" t="s">
        <v>319</v>
      </c>
      <c r="G748" s="159">
        <v>3</v>
      </c>
      <c r="H748" s="159">
        <v>20000</v>
      </c>
      <c r="I748" s="159">
        <v>0</v>
      </c>
      <c r="J748" s="159">
        <v>3833</v>
      </c>
      <c r="K748" s="159">
        <v>13385</v>
      </c>
      <c r="L748" s="159">
        <v>16000</v>
      </c>
      <c r="M748" s="159">
        <v>21000</v>
      </c>
      <c r="N748" s="159">
        <v>21412</v>
      </c>
      <c r="O748" s="159">
        <v>11644</v>
      </c>
      <c r="P748" s="160"/>
      <c r="Q748" s="160"/>
      <c r="R748" s="189"/>
    </row>
    <row r="749" spans="1:18" ht="14.25">
      <c r="A749" s="158" t="s">
        <v>320</v>
      </c>
      <c r="B749" s="158" t="s">
        <v>94</v>
      </c>
      <c r="C749" s="158" t="s">
        <v>295</v>
      </c>
      <c r="D749" s="158" t="s">
        <v>213</v>
      </c>
      <c r="E749" s="158" t="s">
        <v>311</v>
      </c>
      <c r="F749" s="158" t="s">
        <v>319</v>
      </c>
      <c r="G749" s="159">
        <v>3</v>
      </c>
      <c r="H749" s="159">
        <v>24196</v>
      </c>
      <c r="I749" s="159">
        <v>32719</v>
      </c>
      <c r="J749" s="159">
        <v>51904</v>
      </c>
      <c r="K749" s="159">
        <v>59363</v>
      </c>
      <c r="L749" s="159">
        <v>65145</v>
      </c>
      <c r="M749" s="159">
        <v>59315</v>
      </c>
      <c r="N749" s="159">
        <v>75313</v>
      </c>
      <c r="O749" s="159">
        <v>92404</v>
      </c>
      <c r="P749" s="160"/>
      <c r="Q749" s="160"/>
      <c r="R749" s="189"/>
    </row>
    <row r="750" spans="1:18" ht="14.25">
      <c r="A750" s="158" t="s">
        <v>320</v>
      </c>
      <c r="B750" s="158" t="s">
        <v>94</v>
      </c>
      <c r="C750" s="158" t="s">
        <v>297</v>
      </c>
      <c r="D750" s="158" t="s">
        <v>283</v>
      </c>
      <c r="E750" s="158" t="s">
        <v>311</v>
      </c>
      <c r="F750" s="158" t="s">
        <v>319</v>
      </c>
      <c r="G750" s="159">
        <v>3</v>
      </c>
      <c r="H750" s="159">
        <v>19188</v>
      </c>
      <c r="I750" s="159">
        <v>25982</v>
      </c>
      <c r="J750" s="159">
        <v>42328</v>
      </c>
      <c r="K750" s="159">
        <v>49117</v>
      </c>
      <c r="L750" s="159">
        <v>54910</v>
      </c>
      <c r="M750" s="159">
        <v>49160</v>
      </c>
      <c r="N750" s="159">
        <v>61341</v>
      </c>
      <c r="O750" s="159">
        <v>78809</v>
      </c>
      <c r="P750" s="160"/>
      <c r="Q750" s="160"/>
      <c r="R750" s="189"/>
    </row>
    <row r="751" spans="1:18" ht="14.25">
      <c r="A751" s="158" t="s">
        <v>320</v>
      </c>
      <c r="B751" s="158" t="s">
        <v>94</v>
      </c>
      <c r="C751" s="158" t="s">
        <v>297</v>
      </c>
      <c r="D751" s="158" t="s">
        <v>285</v>
      </c>
      <c r="E751" s="158" t="s">
        <v>311</v>
      </c>
      <c r="F751" s="158" t="s">
        <v>319</v>
      </c>
      <c r="G751" s="159">
        <v>3</v>
      </c>
      <c r="H751" s="159">
        <v>29924</v>
      </c>
      <c r="I751" s="159">
        <v>40198</v>
      </c>
      <c r="J751" s="159">
        <v>65733</v>
      </c>
      <c r="K751" s="159">
        <v>75278</v>
      </c>
      <c r="L751" s="159">
        <v>82351</v>
      </c>
      <c r="M751" s="159">
        <v>70275</v>
      </c>
      <c r="N751" s="159">
        <v>86606</v>
      </c>
      <c r="O751" s="159">
        <v>112345</v>
      </c>
      <c r="P751" s="160"/>
      <c r="Q751" s="160"/>
      <c r="R751" s="189"/>
    </row>
    <row r="752" spans="1:18" ht="14.25">
      <c r="A752" s="158" t="s">
        <v>320</v>
      </c>
      <c r="B752" s="158" t="s">
        <v>94</v>
      </c>
      <c r="C752" s="158" t="s">
        <v>297</v>
      </c>
      <c r="D752" s="158" t="s">
        <v>286</v>
      </c>
      <c r="E752" s="158" t="s">
        <v>311</v>
      </c>
      <c r="F752" s="158" t="s">
        <v>319</v>
      </c>
      <c r="G752" s="159">
        <v>3</v>
      </c>
      <c r="H752" s="159">
        <v>11500</v>
      </c>
      <c r="I752" s="159">
        <v>0</v>
      </c>
      <c r="J752" s="159">
        <v>41000</v>
      </c>
      <c r="K752" s="159">
        <v>22833</v>
      </c>
      <c r="L752" s="159">
        <v>30600</v>
      </c>
      <c r="M752" s="159">
        <v>5000</v>
      </c>
      <c r="N752" s="159">
        <v>12231</v>
      </c>
      <c r="O752" s="159">
        <v>22917</v>
      </c>
      <c r="P752" s="160"/>
      <c r="Q752" s="160"/>
      <c r="R752" s="189"/>
    </row>
    <row r="753" spans="1:18" ht="14.25">
      <c r="A753" s="158" t="s">
        <v>320</v>
      </c>
      <c r="B753" s="158" t="s">
        <v>94</v>
      </c>
      <c r="C753" s="158" t="s">
        <v>297</v>
      </c>
      <c r="D753" s="158" t="s">
        <v>213</v>
      </c>
      <c r="E753" s="158" t="s">
        <v>311</v>
      </c>
      <c r="F753" s="158" t="s">
        <v>319</v>
      </c>
      <c r="G753" s="159">
        <v>3</v>
      </c>
      <c r="H753" s="159">
        <v>25592</v>
      </c>
      <c r="I753" s="159">
        <v>34423</v>
      </c>
      <c r="J753" s="159">
        <v>56402</v>
      </c>
      <c r="K753" s="159">
        <v>64839</v>
      </c>
      <c r="L753" s="159">
        <v>71394</v>
      </c>
      <c r="M753" s="159">
        <v>61970</v>
      </c>
      <c r="N753" s="159">
        <v>76609</v>
      </c>
      <c r="O753" s="159">
        <v>98878</v>
      </c>
      <c r="P753" s="160"/>
      <c r="Q753" s="160"/>
      <c r="R753" s="189"/>
    </row>
    <row r="754" spans="1:18" ht="14.25">
      <c r="A754" s="158" t="s">
        <v>320</v>
      </c>
      <c r="B754" s="158" t="s">
        <v>94</v>
      </c>
      <c r="C754" s="158" t="s">
        <v>299</v>
      </c>
      <c r="D754" s="158" t="s">
        <v>283</v>
      </c>
      <c r="E754" s="158" t="s">
        <v>311</v>
      </c>
      <c r="F754" s="158" t="s">
        <v>319</v>
      </c>
      <c r="G754" s="159">
        <v>3</v>
      </c>
      <c r="H754" s="159">
        <v>19242</v>
      </c>
      <c r="I754" s="159">
        <v>24866</v>
      </c>
      <c r="J754" s="159">
        <v>39887</v>
      </c>
      <c r="K754" s="159">
        <v>44731</v>
      </c>
      <c r="L754" s="159">
        <v>49935</v>
      </c>
      <c r="M754" s="159">
        <v>43290</v>
      </c>
      <c r="N754" s="159">
        <v>52830</v>
      </c>
      <c r="O754" s="159">
        <v>73584</v>
      </c>
      <c r="P754" s="160"/>
      <c r="Q754" s="160"/>
      <c r="R754" s="189"/>
    </row>
    <row r="755" spans="1:18" ht="14.25">
      <c r="A755" s="158" t="s">
        <v>320</v>
      </c>
      <c r="B755" s="158" t="s">
        <v>94</v>
      </c>
      <c r="C755" s="158" t="s">
        <v>299</v>
      </c>
      <c r="D755" s="158" t="s">
        <v>285</v>
      </c>
      <c r="E755" s="158" t="s">
        <v>311</v>
      </c>
      <c r="F755" s="158" t="s">
        <v>319</v>
      </c>
      <c r="G755" s="159">
        <v>3</v>
      </c>
      <c r="H755" s="159">
        <v>25134</v>
      </c>
      <c r="I755" s="159">
        <v>34164</v>
      </c>
      <c r="J755" s="159">
        <v>57806</v>
      </c>
      <c r="K755" s="159">
        <v>66036</v>
      </c>
      <c r="L755" s="159">
        <v>73205</v>
      </c>
      <c r="M755" s="159">
        <v>59628</v>
      </c>
      <c r="N755" s="159">
        <v>74788</v>
      </c>
      <c r="O755" s="159">
        <v>105266</v>
      </c>
      <c r="P755" s="160"/>
      <c r="Q755" s="160"/>
      <c r="R755" s="189"/>
    </row>
    <row r="756" spans="1:18" ht="14.25">
      <c r="A756" s="158" t="s">
        <v>320</v>
      </c>
      <c r="B756" s="158" t="s">
        <v>94</v>
      </c>
      <c r="C756" s="158" t="s">
        <v>299</v>
      </c>
      <c r="D756" s="158" t="s">
        <v>286</v>
      </c>
      <c r="E756" s="158" t="s">
        <v>311</v>
      </c>
      <c r="F756" s="158" t="s">
        <v>319</v>
      </c>
      <c r="G756" s="159">
        <v>3</v>
      </c>
      <c r="H756" s="159">
        <v>67000</v>
      </c>
      <c r="I756" s="159">
        <v>0</v>
      </c>
      <c r="J756" s="159">
        <v>167</v>
      </c>
      <c r="K756" s="159">
        <v>833</v>
      </c>
      <c r="L756" s="159">
        <v>909</v>
      </c>
      <c r="M756" s="159">
        <v>25727</v>
      </c>
      <c r="N756" s="159">
        <v>26769</v>
      </c>
      <c r="O756" s="159">
        <v>24318</v>
      </c>
      <c r="P756" s="160"/>
      <c r="Q756" s="160"/>
      <c r="R756" s="189"/>
    </row>
    <row r="757" spans="1:18" ht="14.25">
      <c r="A757" s="158" t="s">
        <v>320</v>
      </c>
      <c r="B757" s="158" t="s">
        <v>94</v>
      </c>
      <c r="C757" s="158" t="s">
        <v>299</v>
      </c>
      <c r="D757" s="158" t="s">
        <v>213</v>
      </c>
      <c r="E757" s="158" t="s">
        <v>311</v>
      </c>
      <c r="F757" s="158" t="s">
        <v>319</v>
      </c>
      <c r="G757" s="159">
        <v>3</v>
      </c>
      <c r="H757" s="159">
        <v>22889</v>
      </c>
      <c r="I757" s="159">
        <v>30601</v>
      </c>
      <c r="J757" s="159">
        <v>50980</v>
      </c>
      <c r="K757" s="159">
        <v>57907</v>
      </c>
      <c r="L757" s="159">
        <v>64223</v>
      </c>
      <c r="M757" s="159">
        <v>53424</v>
      </c>
      <c r="N757" s="159">
        <v>66454</v>
      </c>
      <c r="O757" s="159">
        <v>93013</v>
      </c>
      <c r="P757" s="160"/>
      <c r="Q757" s="160"/>
      <c r="R757" s="189"/>
    </row>
    <row r="758" spans="1:18" ht="14.25">
      <c r="A758" s="158" t="s">
        <v>320</v>
      </c>
      <c r="B758" s="158" t="s">
        <v>94</v>
      </c>
      <c r="C758" s="158" t="s">
        <v>301</v>
      </c>
      <c r="D758" s="158" t="s">
        <v>283</v>
      </c>
      <c r="E758" s="158" t="s">
        <v>311</v>
      </c>
      <c r="F758" s="158" t="s">
        <v>319</v>
      </c>
      <c r="G758" s="159">
        <v>3</v>
      </c>
      <c r="H758" s="159">
        <v>16450</v>
      </c>
      <c r="I758" s="159">
        <v>21506</v>
      </c>
      <c r="J758" s="159">
        <v>35215</v>
      </c>
      <c r="K758" s="159">
        <v>39470</v>
      </c>
      <c r="L758" s="159">
        <v>43318</v>
      </c>
      <c r="M758" s="159">
        <v>32450</v>
      </c>
      <c r="N758" s="159">
        <v>40324</v>
      </c>
      <c r="O758" s="159">
        <v>60999</v>
      </c>
      <c r="P758" s="160"/>
      <c r="Q758" s="160"/>
      <c r="R758" s="189"/>
    </row>
    <row r="759" spans="1:18" ht="14.25">
      <c r="A759" s="158" t="s">
        <v>320</v>
      </c>
      <c r="B759" s="158" t="s">
        <v>94</v>
      </c>
      <c r="C759" s="158" t="s">
        <v>301</v>
      </c>
      <c r="D759" s="158" t="s">
        <v>285</v>
      </c>
      <c r="E759" s="158" t="s">
        <v>311</v>
      </c>
      <c r="F759" s="158" t="s">
        <v>319</v>
      </c>
      <c r="G759" s="159">
        <v>3</v>
      </c>
      <c r="H759" s="159">
        <v>21573</v>
      </c>
      <c r="I759" s="159">
        <v>27712</v>
      </c>
      <c r="J759" s="159">
        <v>45668</v>
      </c>
      <c r="K759" s="159">
        <v>50381</v>
      </c>
      <c r="L759" s="159">
        <v>56118</v>
      </c>
      <c r="M759" s="159">
        <v>40236</v>
      </c>
      <c r="N759" s="159">
        <v>51839</v>
      </c>
      <c r="O759" s="159">
        <v>81739</v>
      </c>
      <c r="P759" s="160"/>
      <c r="Q759" s="160"/>
      <c r="R759" s="189"/>
    </row>
    <row r="760" spans="1:18" ht="14.25">
      <c r="A760" s="158" t="s">
        <v>320</v>
      </c>
      <c r="B760" s="158" t="s">
        <v>94</v>
      </c>
      <c r="C760" s="158" t="s">
        <v>301</v>
      </c>
      <c r="D760" s="158" t="s">
        <v>286</v>
      </c>
      <c r="E760" s="158" t="s">
        <v>311</v>
      </c>
      <c r="F760" s="158" t="s">
        <v>319</v>
      </c>
      <c r="G760" s="159">
        <v>3</v>
      </c>
      <c r="H760" s="159">
        <v>2000</v>
      </c>
      <c r="I760" s="159">
        <v>0</v>
      </c>
      <c r="J760" s="159">
        <v>0</v>
      </c>
      <c r="K760" s="159">
        <v>4000</v>
      </c>
      <c r="L760" s="159">
        <v>13500</v>
      </c>
      <c r="M760" s="159">
        <v>8833</v>
      </c>
      <c r="N760" s="159">
        <v>12500</v>
      </c>
      <c r="O760" s="159">
        <v>4200</v>
      </c>
      <c r="P760" s="160"/>
      <c r="Q760" s="160"/>
      <c r="R760" s="189"/>
    </row>
    <row r="761" spans="1:18" ht="14.25">
      <c r="A761" s="158" t="s">
        <v>320</v>
      </c>
      <c r="B761" s="158" t="s">
        <v>94</v>
      </c>
      <c r="C761" s="158" t="s">
        <v>301</v>
      </c>
      <c r="D761" s="158" t="s">
        <v>213</v>
      </c>
      <c r="E761" s="158" t="s">
        <v>311</v>
      </c>
      <c r="F761" s="158" t="s">
        <v>319</v>
      </c>
      <c r="G761" s="159">
        <v>3</v>
      </c>
      <c r="H761" s="159">
        <v>19759</v>
      </c>
      <c r="I761" s="159">
        <v>25491</v>
      </c>
      <c r="J761" s="159">
        <v>41905</v>
      </c>
      <c r="K761" s="159">
        <v>46424</v>
      </c>
      <c r="L761" s="159">
        <v>51421</v>
      </c>
      <c r="M761" s="159">
        <v>37321</v>
      </c>
      <c r="N761" s="159">
        <v>47537</v>
      </c>
      <c r="O761" s="159">
        <v>73858</v>
      </c>
      <c r="P761" s="160"/>
      <c r="Q761" s="160"/>
      <c r="R761" s="189"/>
    </row>
    <row r="762" spans="1:18" ht="14.25">
      <c r="A762" s="158" t="s">
        <v>320</v>
      </c>
      <c r="B762" s="158" t="s">
        <v>94</v>
      </c>
      <c r="C762" s="158" t="s">
        <v>303</v>
      </c>
      <c r="D762" s="158" t="s">
        <v>283</v>
      </c>
      <c r="E762" s="158" t="s">
        <v>311</v>
      </c>
      <c r="F762" s="158" t="s">
        <v>319</v>
      </c>
      <c r="G762" s="159">
        <v>3</v>
      </c>
      <c r="H762" s="159">
        <v>14864</v>
      </c>
      <c r="I762" s="159">
        <v>18735</v>
      </c>
      <c r="J762" s="159">
        <v>32400</v>
      </c>
      <c r="K762" s="159">
        <v>35771</v>
      </c>
      <c r="L762" s="159">
        <v>37797</v>
      </c>
      <c r="M762" s="159">
        <v>22197</v>
      </c>
      <c r="N762" s="159">
        <v>25721</v>
      </c>
      <c r="O762" s="159">
        <v>48170</v>
      </c>
      <c r="P762" s="160"/>
      <c r="Q762" s="160"/>
      <c r="R762" s="189"/>
    </row>
    <row r="763" spans="1:18" ht="14.25">
      <c r="A763" s="158" t="s">
        <v>320</v>
      </c>
      <c r="B763" s="158" t="s">
        <v>94</v>
      </c>
      <c r="C763" s="158" t="s">
        <v>303</v>
      </c>
      <c r="D763" s="158" t="s">
        <v>285</v>
      </c>
      <c r="E763" s="158" t="s">
        <v>311</v>
      </c>
      <c r="F763" s="158" t="s">
        <v>319</v>
      </c>
      <c r="G763" s="159">
        <v>3</v>
      </c>
      <c r="H763" s="159">
        <v>20749</v>
      </c>
      <c r="I763" s="159">
        <v>24038</v>
      </c>
      <c r="J763" s="159">
        <v>41478</v>
      </c>
      <c r="K763" s="159">
        <v>43312</v>
      </c>
      <c r="L763" s="159">
        <v>46313</v>
      </c>
      <c r="M763" s="159">
        <v>25803</v>
      </c>
      <c r="N763" s="159">
        <v>32842</v>
      </c>
      <c r="O763" s="159">
        <v>60795</v>
      </c>
      <c r="P763" s="160"/>
      <c r="Q763" s="160"/>
      <c r="R763" s="189"/>
    </row>
    <row r="764" spans="1:18" ht="14.25">
      <c r="A764" s="158" t="s">
        <v>320</v>
      </c>
      <c r="B764" s="158" t="s">
        <v>94</v>
      </c>
      <c r="C764" s="158" t="s">
        <v>303</v>
      </c>
      <c r="D764" s="158" t="s">
        <v>286</v>
      </c>
      <c r="E764" s="158" t="s">
        <v>311</v>
      </c>
      <c r="F764" s="158" t="s">
        <v>319</v>
      </c>
      <c r="G764" s="159">
        <v>3</v>
      </c>
      <c r="H764" s="159">
        <v>0</v>
      </c>
      <c r="I764" s="159">
        <v>0</v>
      </c>
      <c r="J764" s="159">
        <v>333</v>
      </c>
      <c r="K764" s="159">
        <v>200</v>
      </c>
      <c r="L764" s="159">
        <v>500</v>
      </c>
      <c r="M764" s="159">
        <v>1000</v>
      </c>
      <c r="N764" s="159">
        <v>1500</v>
      </c>
      <c r="O764" s="159">
        <v>23500</v>
      </c>
      <c r="P764" s="160"/>
      <c r="Q764" s="160"/>
      <c r="R764" s="189"/>
    </row>
    <row r="765" spans="1:18" ht="14.25">
      <c r="A765" s="158" t="s">
        <v>320</v>
      </c>
      <c r="B765" s="158" t="s">
        <v>94</v>
      </c>
      <c r="C765" s="158" t="s">
        <v>303</v>
      </c>
      <c r="D765" s="158" t="s">
        <v>213</v>
      </c>
      <c r="E765" s="158" t="s">
        <v>311</v>
      </c>
      <c r="F765" s="158" t="s">
        <v>319</v>
      </c>
      <c r="G765" s="159">
        <v>3</v>
      </c>
      <c r="H765" s="159">
        <v>18856</v>
      </c>
      <c r="I765" s="159">
        <v>22280</v>
      </c>
      <c r="J765" s="159">
        <v>38416</v>
      </c>
      <c r="K765" s="159">
        <v>40691</v>
      </c>
      <c r="L765" s="159">
        <v>43305</v>
      </c>
      <c r="M765" s="159">
        <v>24452</v>
      </c>
      <c r="N765" s="159">
        <v>30184</v>
      </c>
      <c r="O765" s="159">
        <v>56136</v>
      </c>
      <c r="P765" s="160"/>
      <c r="Q765" s="160"/>
      <c r="R765" s="189"/>
    </row>
    <row r="766" spans="1:18" ht="14.25">
      <c r="A766" s="158" t="s">
        <v>320</v>
      </c>
      <c r="B766" s="158" t="s">
        <v>94</v>
      </c>
      <c r="C766" s="158" t="s">
        <v>305</v>
      </c>
      <c r="D766" s="158" t="s">
        <v>283</v>
      </c>
      <c r="E766" s="158" t="s">
        <v>311</v>
      </c>
      <c r="F766" s="158" t="s">
        <v>319</v>
      </c>
      <c r="G766" s="159">
        <v>3</v>
      </c>
      <c r="H766" s="159">
        <v>6842</v>
      </c>
      <c r="I766" s="159">
        <v>8864</v>
      </c>
      <c r="J766" s="159">
        <v>27919</v>
      </c>
      <c r="K766" s="159">
        <v>31315</v>
      </c>
      <c r="L766" s="159">
        <v>34401</v>
      </c>
      <c r="M766" s="159">
        <v>16564</v>
      </c>
      <c r="N766" s="159">
        <v>18841</v>
      </c>
      <c r="O766" s="159">
        <v>46257</v>
      </c>
      <c r="P766" s="160"/>
      <c r="Q766" s="160"/>
      <c r="R766" s="189"/>
    </row>
    <row r="767" spans="1:18" ht="14.25">
      <c r="A767" s="158" t="s">
        <v>320</v>
      </c>
      <c r="B767" s="158" t="s">
        <v>94</v>
      </c>
      <c r="C767" s="158" t="s">
        <v>305</v>
      </c>
      <c r="D767" s="158" t="s">
        <v>285</v>
      </c>
      <c r="E767" s="158" t="s">
        <v>311</v>
      </c>
      <c r="F767" s="158" t="s">
        <v>319</v>
      </c>
      <c r="G767" s="159">
        <v>3</v>
      </c>
      <c r="H767" s="159">
        <v>9318</v>
      </c>
      <c r="I767" s="159">
        <v>21583</v>
      </c>
      <c r="J767" s="159">
        <v>33461</v>
      </c>
      <c r="K767" s="159">
        <v>42064</v>
      </c>
      <c r="L767" s="159">
        <v>42169</v>
      </c>
      <c r="M767" s="159">
        <v>22453</v>
      </c>
      <c r="N767" s="159">
        <v>26844</v>
      </c>
      <c r="O767" s="159">
        <v>58565</v>
      </c>
      <c r="P767" s="160"/>
      <c r="Q767" s="160"/>
      <c r="R767" s="189"/>
    </row>
    <row r="768" spans="1:18" ht="14.25">
      <c r="A768" s="158" t="s">
        <v>320</v>
      </c>
      <c r="B768" s="158" t="s">
        <v>94</v>
      </c>
      <c r="C768" s="158" t="s">
        <v>305</v>
      </c>
      <c r="D768" s="158" t="s">
        <v>286</v>
      </c>
      <c r="E768" s="158" t="s">
        <v>311</v>
      </c>
      <c r="F768" s="158" t="s">
        <v>319</v>
      </c>
      <c r="G768" s="159">
        <v>3</v>
      </c>
      <c r="H768" s="159">
        <v>2000</v>
      </c>
      <c r="I768" s="159">
        <v>0</v>
      </c>
      <c r="J768" s="159">
        <v>0</v>
      </c>
      <c r="K768" s="159">
        <v>0</v>
      </c>
      <c r="L768" s="159">
        <v>0</v>
      </c>
      <c r="M768" s="159">
        <v>500</v>
      </c>
      <c r="N768" s="159">
        <v>1000</v>
      </c>
      <c r="O768" s="159">
        <v>500</v>
      </c>
      <c r="P768" s="160"/>
      <c r="Q768" s="160"/>
      <c r="R768" s="189"/>
    </row>
    <row r="769" spans="1:18" ht="14.25">
      <c r="A769" s="158" t="s">
        <v>320</v>
      </c>
      <c r="B769" s="158" t="s">
        <v>94</v>
      </c>
      <c r="C769" s="158" t="s">
        <v>305</v>
      </c>
      <c r="D769" s="158" t="s">
        <v>213</v>
      </c>
      <c r="E769" s="158" t="s">
        <v>311</v>
      </c>
      <c r="F769" s="158" t="s">
        <v>319</v>
      </c>
      <c r="G769" s="159">
        <v>3</v>
      </c>
      <c r="H769" s="159">
        <v>8593</v>
      </c>
      <c r="I769" s="159">
        <v>17814</v>
      </c>
      <c r="J769" s="159">
        <v>31791</v>
      </c>
      <c r="K769" s="159">
        <v>38807</v>
      </c>
      <c r="L769" s="159">
        <v>39678</v>
      </c>
      <c r="M769" s="159">
        <v>20385</v>
      </c>
      <c r="N769" s="159">
        <v>24007</v>
      </c>
      <c r="O769" s="159">
        <v>54270</v>
      </c>
      <c r="P769" s="160"/>
      <c r="Q769" s="160"/>
      <c r="R769" s="189"/>
    </row>
    <row r="770" spans="1:18" ht="14.25">
      <c r="A770" s="158" t="s">
        <v>320</v>
      </c>
      <c r="B770" s="158" t="s">
        <v>94</v>
      </c>
      <c r="C770" s="158" t="s">
        <v>307</v>
      </c>
      <c r="D770" s="158" t="s">
        <v>283</v>
      </c>
      <c r="E770" s="158" t="s">
        <v>311</v>
      </c>
      <c r="F770" s="158" t="s">
        <v>319</v>
      </c>
      <c r="G770" s="159">
        <v>3</v>
      </c>
      <c r="H770" s="159">
        <v>11012</v>
      </c>
      <c r="I770" s="159">
        <v>9980</v>
      </c>
      <c r="J770" s="159">
        <v>10948</v>
      </c>
      <c r="K770" s="159">
        <v>13702</v>
      </c>
      <c r="L770" s="159">
        <v>9373</v>
      </c>
      <c r="M770" s="159">
        <v>16143</v>
      </c>
      <c r="N770" s="159">
        <v>20943</v>
      </c>
      <c r="O770" s="159">
        <v>62640</v>
      </c>
      <c r="P770" s="160"/>
      <c r="Q770" s="160"/>
      <c r="R770" s="189"/>
    </row>
    <row r="771" spans="1:18" ht="14.25">
      <c r="A771" s="158" t="s">
        <v>320</v>
      </c>
      <c r="B771" s="158" t="s">
        <v>94</v>
      </c>
      <c r="C771" s="158" t="s">
        <v>307</v>
      </c>
      <c r="D771" s="158" t="s">
        <v>285</v>
      </c>
      <c r="E771" s="158" t="s">
        <v>311</v>
      </c>
      <c r="F771" s="158" t="s">
        <v>319</v>
      </c>
      <c r="G771" s="159">
        <v>3</v>
      </c>
      <c r="H771" s="159">
        <v>3016</v>
      </c>
      <c r="I771" s="159">
        <v>4643</v>
      </c>
      <c r="J771" s="159">
        <v>8817</v>
      </c>
      <c r="K771" s="159">
        <v>11592</v>
      </c>
      <c r="L771" s="159">
        <v>13388</v>
      </c>
      <c r="M771" s="159">
        <v>8827</v>
      </c>
      <c r="N771" s="159">
        <v>10061</v>
      </c>
      <c r="O771" s="159">
        <v>25105</v>
      </c>
      <c r="P771" s="160"/>
      <c r="Q771" s="160"/>
      <c r="R771" s="189"/>
    </row>
    <row r="772" spans="1:18" ht="14.25">
      <c r="A772" s="158" t="s">
        <v>320</v>
      </c>
      <c r="B772" s="158" t="s">
        <v>94</v>
      </c>
      <c r="C772" s="158" t="s">
        <v>307</v>
      </c>
      <c r="D772" s="158" t="s">
        <v>286</v>
      </c>
      <c r="E772" s="158" t="s">
        <v>311</v>
      </c>
      <c r="F772" s="158" t="s">
        <v>319</v>
      </c>
      <c r="G772" s="159">
        <v>3</v>
      </c>
      <c r="H772" s="159">
        <v>0</v>
      </c>
      <c r="I772" s="159">
        <v>0</v>
      </c>
      <c r="J772" s="159">
        <v>0</v>
      </c>
      <c r="K772" s="159">
        <v>0</v>
      </c>
      <c r="L772" s="159">
        <v>1938000</v>
      </c>
      <c r="M772" s="159">
        <v>0</v>
      </c>
      <c r="N772" s="159">
        <v>0</v>
      </c>
      <c r="O772" s="159">
        <v>0</v>
      </c>
      <c r="P772" s="160"/>
      <c r="Q772" s="160"/>
      <c r="R772" s="189"/>
    </row>
    <row r="773" spans="1:18" ht="14.25">
      <c r="A773" s="158" t="s">
        <v>320</v>
      </c>
      <c r="B773" s="158" t="s">
        <v>94</v>
      </c>
      <c r="C773" s="158" t="s">
        <v>307</v>
      </c>
      <c r="D773" s="158" t="s">
        <v>213</v>
      </c>
      <c r="E773" s="158" t="s">
        <v>311</v>
      </c>
      <c r="F773" s="158" t="s">
        <v>319</v>
      </c>
      <c r="G773" s="159">
        <v>3</v>
      </c>
      <c r="H773" s="159">
        <v>5875</v>
      </c>
      <c r="I773" s="159">
        <v>6263</v>
      </c>
      <c r="J773" s="159">
        <v>9520</v>
      </c>
      <c r="K773" s="159">
        <v>12254</v>
      </c>
      <c r="L773" s="159">
        <v>17844</v>
      </c>
      <c r="M773" s="159">
        <v>11250</v>
      </c>
      <c r="N773" s="159">
        <v>13489</v>
      </c>
      <c r="O773" s="159">
        <v>35583</v>
      </c>
      <c r="P773" s="160"/>
      <c r="Q773" s="160"/>
      <c r="R773" s="189"/>
    </row>
    <row r="774" spans="1:18" ht="14.25">
      <c r="A774" s="158" t="s">
        <v>320</v>
      </c>
      <c r="B774" s="158" t="s">
        <v>94</v>
      </c>
      <c r="C774" s="158" t="s">
        <v>309</v>
      </c>
      <c r="D774" s="158" t="s">
        <v>283</v>
      </c>
      <c r="E774" s="158" t="s">
        <v>311</v>
      </c>
      <c r="F774" s="158" t="s">
        <v>319</v>
      </c>
      <c r="G774" s="159">
        <v>3</v>
      </c>
      <c r="H774" s="159">
        <v>5420</v>
      </c>
      <c r="I774" s="159">
        <v>3629</v>
      </c>
      <c r="J774" s="159">
        <v>10664</v>
      </c>
      <c r="K774" s="159">
        <v>8456</v>
      </c>
      <c r="L774" s="159">
        <v>8859</v>
      </c>
      <c r="M774" s="159">
        <v>13159</v>
      </c>
      <c r="N774" s="159">
        <v>14938</v>
      </c>
      <c r="O774" s="159">
        <v>17222</v>
      </c>
      <c r="P774" s="160"/>
      <c r="Q774" s="160"/>
      <c r="R774" s="189"/>
    </row>
    <row r="775" spans="1:18" ht="14.25">
      <c r="A775" s="158" t="s">
        <v>320</v>
      </c>
      <c r="B775" s="158" t="s">
        <v>94</v>
      </c>
      <c r="C775" s="158" t="s">
        <v>309</v>
      </c>
      <c r="D775" s="158" t="s">
        <v>285</v>
      </c>
      <c r="E775" s="158" t="s">
        <v>311</v>
      </c>
      <c r="F775" s="158" t="s">
        <v>319</v>
      </c>
      <c r="G775" s="159">
        <v>3</v>
      </c>
      <c r="H775" s="159">
        <v>2290</v>
      </c>
      <c r="I775" s="159">
        <v>3021</v>
      </c>
      <c r="J775" s="159">
        <v>5018</v>
      </c>
      <c r="K775" s="159">
        <v>4241</v>
      </c>
      <c r="L775" s="159">
        <v>4423</v>
      </c>
      <c r="M775" s="159">
        <v>6545</v>
      </c>
      <c r="N775" s="159">
        <v>10753</v>
      </c>
      <c r="O775" s="159">
        <v>12413</v>
      </c>
      <c r="P775" s="160"/>
      <c r="Q775" s="160"/>
      <c r="R775" s="189"/>
    </row>
    <row r="776" spans="1:18" ht="14.25">
      <c r="A776" s="158" t="s">
        <v>320</v>
      </c>
      <c r="B776" s="158" t="s">
        <v>94</v>
      </c>
      <c r="C776" s="158" t="s">
        <v>309</v>
      </c>
      <c r="D776" s="158" t="s">
        <v>286</v>
      </c>
      <c r="E776" s="158" t="s">
        <v>311</v>
      </c>
      <c r="F776" s="158" t="s">
        <v>319</v>
      </c>
      <c r="G776" s="159">
        <v>3</v>
      </c>
      <c r="H776" s="159">
        <v>0</v>
      </c>
      <c r="I776" s="159">
        <v>0</v>
      </c>
      <c r="J776" s="159">
        <v>0</v>
      </c>
      <c r="K776" s="159">
        <v>0</v>
      </c>
      <c r="L776" s="159">
        <v>0</v>
      </c>
      <c r="M776" s="159">
        <v>0</v>
      </c>
      <c r="N776" s="159">
        <v>0</v>
      </c>
      <c r="O776" s="159">
        <v>0</v>
      </c>
      <c r="P776" s="160"/>
      <c r="Q776" s="160"/>
      <c r="R776" s="189"/>
    </row>
    <row r="777" spans="1:18" ht="14.25">
      <c r="A777" s="158" t="s">
        <v>320</v>
      </c>
      <c r="B777" s="158" t="s">
        <v>94</v>
      </c>
      <c r="C777" s="158" t="s">
        <v>309</v>
      </c>
      <c r="D777" s="158" t="s">
        <v>213</v>
      </c>
      <c r="E777" s="158" t="s">
        <v>311</v>
      </c>
      <c r="F777" s="158" t="s">
        <v>319</v>
      </c>
      <c r="G777" s="159">
        <v>3</v>
      </c>
      <c r="H777" s="159">
        <v>4231</v>
      </c>
      <c r="I777" s="159">
        <v>3232</v>
      </c>
      <c r="J777" s="159">
        <v>8212</v>
      </c>
      <c r="K777" s="159">
        <v>5572</v>
      </c>
      <c r="L777" s="159">
        <v>5485</v>
      </c>
      <c r="M777" s="159">
        <v>8180</v>
      </c>
      <c r="N777" s="159">
        <v>11897</v>
      </c>
      <c r="O777" s="159">
        <v>13686</v>
      </c>
      <c r="P777" s="160"/>
      <c r="Q777" s="160"/>
      <c r="R777" s="189"/>
    </row>
    <row r="778" spans="1:18" ht="14.25">
      <c r="A778" s="158" t="s">
        <v>320</v>
      </c>
      <c r="B778" s="158" t="s">
        <v>94</v>
      </c>
      <c r="C778" s="158" t="s">
        <v>213</v>
      </c>
      <c r="D778" s="158" t="s">
        <v>283</v>
      </c>
      <c r="E778" s="158" t="s">
        <v>311</v>
      </c>
      <c r="F778" s="158" t="s">
        <v>319</v>
      </c>
      <c r="G778" s="159">
        <v>3</v>
      </c>
      <c r="H778" s="159">
        <v>10337</v>
      </c>
      <c r="I778" s="159">
        <v>14021</v>
      </c>
      <c r="J778" s="159">
        <v>21971</v>
      </c>
      <c r="K778" s="159">
        <v>25636</v>
      </c>
      <c r="L778" s="159">
        <v>28480</v>
      </c>
      <c r="M778" s="159">
        <v>29398</v>
      </c>
      <c r="N778" s="159">
        <v>38600</v>
      </c>
      <c r="O778" s="159">
        <v>44452</v>
      </c>
      <c r="P778" s="160"/>
      <c r="Q778" s="160"/>
      <c r="R778" s="189"/>
    </row>
    <row r="779" spans="1:18" ht="14.25">
      <c r="A779" s="158" t="s">
        <v>320</v>
      </c>
      <c r="B779" s="158" t="s">
        <v>94</v>
      </c>
      <c r="C779" s="158" t="s">
        <v>213</v>
      </c>
      <c r="D779" s="158" t="s">
        <v>285</v>
      </c>
      <c r="E779" s="158" t="s">
        <v>311</v>
      </c>
      <c r="F779" s="158" t="s">
        <v>319</v>
      </c>
      <c r="G779" s="159">
        <v>3</v>
      </c>
      <c r="H779" s="159">
        <v>13880</v>
      </c>
      <c r="I779" s="159">
        <v>18766</v>
      </c>
      <c r="J779" s="159">
        <v>30044</v>
      </c>
      <c r="K779" s="159">
        <v>35052</v>
      </c>
      <c r="L779" s="159">
        <v>38652</v>
      </c>
      <c r="M779" s="159">
        <v>39717</v>
      </c>
      <c r="N779" s="159">
        <v>52501</v>
      </c>
      <c r="O779" s="159">
        <v>60604</v>
      </c>
      <c r="P779" s="160"/>
      <c r="Q779" s="160"/>
      <c r="R779" s="189"/>
    </row>
    <row r="780" spans="1:18" ht="14.25">
      <c r="A780" s="158" t="s">
        <v>320</v>
      </c>
      <c r="B780" s="158" t="s">
        <v>94</v>
      </c>
      <c r="C780" s="158" t="s">
        <v>213</v>
      </c>
      <c r="D780" s="158" t="s">
        <v>286</v>
      </c>
      <c r="E780" s="158" t="s">
        <v>311</v>
      </c>
      <c r="F780" s="158" t="s">
        <v>319</v>
      </c>
      <c r="G780" s="159">
        <v>3</v>
      </c>
      <c r="H780" s="159">
        <v>11727</v>
      </c>
      <c r="I780" s="159">
        <v>516</v>
      </c>
      <c r="J780" s="159">
        <v>2876</v>
      </c>
      <c r="K780" s="159">
        <v>6590</v>
      </c>
      <c r="L780" s="159">
        <v>13081</v>
      </c>
      <c r="M780" s="159">
        <v>10209</v>
      </c>
      <c r="N780" s="159">
        <v>10394</v>
      </c>
      <c r="O780" s="159">
        <v>5703</v>
      </c>
      <c r="P780" s="160"/>
      <c r="Q780" s="160"/>
      <c r="R780" s="189"/>
    </row>
    <row r="781" spans="1:18" ht="14.25">
      <c r="A781" s="158" t="s">
        <v>320</v>
      </c>
      <c r="B781" s="158" t="s">
        <v>94</v>
      </c>
      <c r="C781" s="158" t="s">
        <v>213</v>
      </c>
      <c r="D781" s="158" t="s">
        <v>213</v>
      </c>
      <c r="E781" s="158" t="s">
        <v>311</v>
      </c>
      <c r="F781" s="158" t="s">
        <v>319</v>
      </c>
      <c r="G781" s="159">
        <v>3</v>
      </c>
      <c r="H781" s="159">
        <v>12352</v>
      </c>
      <c r="I781" s="159">
        <v>16717</v>
      </c>
      <c r="J781" s="159">
        <v>26570</v>
      </c>
      <c r="K781" s="159">
        <v>30985</v>
      </c>
      <c r="L781" s="159">
        <v>34247</v>
      </c>
      <c r="M781" s="159">
        <v>35243</v>
      </c>
      <c r="N781" s="159">
        <v>46450</v>
      </c>
      <c r="O781" s="159">
        <v>53448</v>
      </c>
      <c r="P781" s="160"/>
      <c r="Q781" s="160"/>
      <c r="R781" s="189"/>
    </row>
  </sheetData>
  <autoFilter ref="A1:P781" xr:uid="{00000000-0009-0000-0000-00000F000000}"/>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C983E-8A03-46E8-9A80-EBAD9449CE1A}">
  <sheetPr>
    <pageSetUpPr autoPageBreaks="0" fitToPage="1"/>
  </sheetPr>
  <dimension ref="A1:Q249"/>
  <sheetViews>
    <sheetView showGridLines="0" zoomScaleNormal="100" zoomScaleSheetLayoutView="85" workbookViewId="0">
      <selection sqref="A1:M1"/>
    </sheetView>
  </sheetViews>
  <sheetFormatPr defaultColWidth="16.375" defaultRowHeight="13.15" customHeight="1"/>
  <cols>
    <col min="1" max="1" width="27.5" style="111" customWidth="1"/>
    <col min="2" max="2" width="24.5" style="111" customWidth="1"/>
    <col min="3" max="3" width="24.5" style="111" hidden="1" customWidth="1"/>
    <col min="4" max="4" width="8.25" style="111" hidden="1" customWidth="1"/>
    <col min="5" max="13" width="13.75" style="111" customWidth="1"/>
    <col min="14" max="16384" width="16.375" style="111"/>
  </cols>
  <sheetData>
    <row r="1" spans="1:15" s="187" customFormat="1" ht="26.65" customHeight="1">
      <c r="A1" s="239" t="s">
        <v>321</v>
      </c>
      <c r="B1" s="239"/>
      <c r="C1" s="239"/>
      <c r="D1" s="239"/>
      <c r="E1" s="239"/>
      <c r="F1" s="239"/>
      <c r="G1" s="239"/>
      <c r="H1" s="239"/>
      <c r="I1" s="239"/>
      <c r="J1" s="239"/>
      <c r="K1" s="239"/>
      <c r="L1" s="239"/>
      <c r="M1" s="239"/>
      <c r="N1" s="188"/>
    </row>
    <row r="2" spans="1:15" s="75" customFormat="1" ht="16.5" customHeight="1"/>
    <row r="3" spans="1:15" s="95" customFormat="1" ht="30.75" customHeight="1">
      <c r="A3" s="92"/>
      <c r="B3" s="92"/>
      <c r="C3" s="93"/>
      <c r="D3" s="93"/>
      <c r="E3" s="94" t="s">
        <v>67</v>
      </c>
      <c r="F3" s="94" t="s">
        <v>68</v>
      </c>
      <c r="G3" s="94" t="s">
        <v>69</v>
      </c>
      <c r="H3" s="94" t="s">
        <v>70</v>
      </c>
      <c r="I3" s="94" t="s">
        <v>71</v>
      </c>
      <c r="J3" s="94" t="s">
        <v>72</v>
      </c>
      <c r="K3" s="94" t="s">
        <v>73</v>
      </c>
      <c r="L3" s="94" t="s">
        <v>74</v>
      </c>
      <c r="M3" s="94" t="s">
        <v>277</v>
      </c>
    </row>
    <row r="4" spans="1:15" s="75" customFormat="1" ht="16.5" customHeight="1">
      <c r="E4" s="96"/>
      <c r="F4" s="96"/>
      <c r="G4" s="96"/>
      <c r="H4" s="96"/>
      <c r="I4" s="96"/>
      <c r="J4" s="96"/>
      <c r="K4" s="96"/>
      <c r="L4" s="96"/>
      <c r="M4" s="96"/>
    </row>
    <row r="5" spans="1:15" s="95" customFormat="1" ht="18" customHeight="1">
      <c r="A5" s="97"/>
      <c r="B5" s="97"/>
      <c r="C5" s="97"/>
      <c r="D5" s="98"/>
      <c r="E5" s="242" t="s">
        <v>279</v>
      </c>
      <c r="F5" s="242"/>
      <c r="G5" s="242"/>
      <c r="H5" s="242"/>
      <c r="I5" s="242"/>
      <c r="J5" s="242"/>
      <c r="K5" s="242"/>
      <c r="L5" s="242"/>
      <c r="M5" s="242"/>
    </row>
    <row r="6" spans="1:15" ht="30" customHeight="1">
      <c r="A6" s="99" t="s">
        <v>322</v>
      </c>
      <c r="B6" s="99" t="s">
        <v>323</v>
      </c>
      <c r="C6" s="100"/>
      <c r="D6" s="100"/>
      <c r="E6" s="153"/>
      <c r="F6" s="153"/>
      <c r="G6" s="153"/>
      <c r="H6" s="153"/>
      <c r="I6" s="153"/>
      <c r="J6" s="153"/>
      <c r="K6" s="153"/>
      <c r="L6" s="153"/>
      <c r="M6" s="153"/>
    </row>
    <row r="7" spans="1:15" ht="16.5" customHeight="1">
      <c r="A7" s="101" t="s">
        <v>282</v>
      </c>
      <c r="B7" s="101" t="s">
        <v>324</v>
      </c>
      <c r="C7" s="75" t="s">
        <v>314</v>
      </c>
      <c r="D7" s="75" t="s">
        <v>325</v>
      </c>
      <c r="E7" s="102">
        <v>995</v>
      </c>
      <c r="F7" s="102">
        <v>1010</v>
      </c>
      <c r="G7" s="102">
        <v>995</v>
      </c>
      <c r="H7" s="102">
        <v>980</v>
      </c>
      <c r="I7" s="102">
        <v>941</v>
      </c>
      <c r="J7" s="102">
        <v>991</v>
      </c>
      <c r="K7" s="102">
        <v>807</v>
      </c>
      <c r="L7" s="102">
        <v>814</v>
      </c>
      <c r="M7" s="103"/>
      <c r="N7" s="104"/>
      <c r="O7" s="104"/>
    </row>
    <row r="8" spans="1:15" ht="16.5" customHeight="1">
      <c r="A8" s="101" t="s">
        <v>282</v>
      </c>
      <c r="B8" s="101" t="s">
        <v>326</v>
      </c>
      <c r="C8" s="75" t="s">
        <v>284</v>
      </c>
      <c r="D8" s="75" t="s">
        <v>327</v>
      </c>
      <c r="E8" s="102">
        <v>1330</v>
      </c>
      <c r="F8" s="102">
        <v>1359</v>
      </c>
      <c r="G8" s="102">
        <v>1400</v>
      </c>
      <c r="H8" s="102">
        <v>1443</v>
      </c>
      <c r="I8" s="102">
        <v>1463</v>
      </c>
      <c r="J8" s="102">
        <v>1414</v>
      </c>
      <c r="K8" s="102">
        <v>1375</v>
      </c>
      <c r="L8" s="102">
        <v>1463</v>
      </c>
      <c r="M8" s="103"/>
      <c r="N8" s="104"/>
      <c r="O8" s="104"/>
    </row>
    <row r="9" spans="1:15" ht="16.5" customHeight="1">
      <c r="A9" s="101" t="s">
        <v>282</v>
      </c>
      <c r="B9" s="101" t="s">
        <v>328</v>
      </c>
      <c r="C9" s="75" t="s">
        <v>284</v>
      </c>
      <c r="D9" s="75" t="s">
        <v>329</v>
      </c>
      <c r="E9" s="102">
        <v>27</v>
      </c>
      <c r="F9" s="102">
        <v>26</v>
      </c>
      <c r="G9" s="102">
        <v>33</v>
      </c>
      <c r="H9" s="102">
        <v>39</v>
      </c>
      <c r="I9" s="102">
        <v>43</v>
      </c>
      <c r="J9" s="102">
        <v>74</v>
      </c>
      <c r="K9" s="102">
        <v>50</v>
      </c>
      <c r="L9" s="102">
        <v>46</v>
      </c>
      <c r="M9" s="103"/>
      <c r="N9" s="104"/>
      <c r="O9" s="104"/>
    </row>
    <row r="10" spans="1:15" ht="16.5" customHeight="1">
      <c r="A10" s="101" t="s">
        <v>282</v>
      </c>
      <c r="B10" s="101" t="s">
        <v>330</v>
      </c>
      <c r="C10" s="75" t="s">
        <v>284</v>
      </c>
      <c r="D10" s="75" t="s">
        <v>331</v>
      </c>
      <c r="E10" s="102">
        <v>2</v>
      </c>
      <c r="F10" s="102">
        <v>2</v>
      </c>
      <c r="G10" s="102">
        <v>3</v>
      </c>
      <c r="H10" s="102">
        <v>3</v>
      </c>
      <c r="I10" s="102">
        <v>3</v>
      </c>
      <c r="J10" s="102">
        <v>25</v>
      </c>
      <c r="K10" s="102">
        <v>4</v>
      </c>
      <c r="L10" s="102">
        <v>4</v>
      </c>
      <c r="M10" s="103"/>
      <c r="N10" s="104"/>
      <c r="O10" s="104"/>
    </row>
    <row r="11" spans="1:15" ht="16.5" customHeight="1">
      <c r="A11" s="101" t="s">
        <v>282</v>
      </c>
      <c r="B11" s="101" t="s">
        <v>332</v>
      </c>
      <c r="C11" s="75" t="s">
        <v>284</v>
      </c>
      <c r="D11" s="75" t="s">
        <v>333</v>
      </c>
      <c r="E11" s="102">
        <v>0</v>
      </c>
      <c r="F11" s="102">
        <v>0</v>
      </c>
      <c r="G11" s="102">
        <v>0</v>
      </c>
      <c r="H11" s="102">
        <v>0</v>
      </c>
      <c r="I11" s="102">
        <v>0</v>
      </c>
      <c r="J11" s="102">
        <v>2</v>
      </c>
      <c r="K11" s="102">
        <v>0</v>
      </c>
      <c r="L11" s="102">
        <v>0</v>
      </c>
      <c r="M11" s="103"/>
      <c r="N11" s="104"/>
      <c r="O11" s="104"/>
    </row>
    <row r="12" spans="1:15" ht="16.5" customHeight="1">
      <c r="A12" s="101" t="s">
        <v>282</v>
      </c>
      <c r="B12" s="101" t="s">
        <v>334</v>
      </c>
      <c r="C12" s="75" t="s">
        <v>284</v>
      </c>
      <c r="D12" s="75" t="s">
        <v>335</v>
      </c>
      <c r="E12" s="102">
        <v>0</v>
      </c>
      <c r="F12" s="102">
        <v>0</v>
      </c>
      <c r="G12" s="102">
        <v>0</v>
      </c>
      <c r="H12" s="102">
        <v>0</v>
      </c>
      <c r="I12" s="102">
        <v>0</v>
      </c>
      <c r="J12" s="102">
        <v>0</v>
      </c>
      <c r="K12" s="102">
        <v>0</v>
      </c>
      <c r="L12" s="102">
        <v>0</v>
      </c>
      <c r="M12" s="103"/>
      <c r="N12" s="104"/>
      <c r="O12" s="104"/>
    </row>
    <row r="13" spans="1:15" ht="16.5" customHeight="1">
      <c r="A13" s="101" t="s">
        <v>282</v>
      </c>
      <c r="B13" s="101" t="s">
        <v>336</v>
      </c>
      <c r="C13" s="75" t="s">
        <v>284</v>
      </c>
      <c r="D13" s="75" t="s">
        <v>337</v>
      </c>
      <c r="E13" s="102">
        <v>0</v>
      </c>
      <c r="F13" s="102">
        <v>0</v>
      </c>
      <c r="G13" s="102">
        <v>0</v>
      </c>
      <c r="H13" s="102">
        <v>0</v>
      </c>
      <c r="I13" s="102">
        <v>0</v>
      </c>
      <c r="J13" s="102">
        <v>0</v>
      </c>
      <c r="K13" s="102">
        <v>0</v>
      </c>
      <c r="L13" s="102">
        <v>0</v>
      </c>
      <c r="M13" s="103"/>
      <c r="N13" s="104"/>
      <c r="O13" s="104"/>
    </row>
    <row r="14" spans="1:15" ht="16.5" customHeight="1">
      <c r="A14" s="101" t="s">
        <v>282</v>
      </c>
      <c r="B14" s="101" t="s">
        <v>338</v>
      </c>
      <c r="C14" s="75" t="s">
        <v>284</v>
      </c>
      <c r="D14" s="75" t="s">
        <v>339</v>
      </c>
      <c r="E14" s="102">
        <v>0</v>
      </c>
      <c r="F14" s="102">
        <v>0</v>
      </c>
      <c r="G14" s="102">
        <v>0</v>
      </c>
      <c r="H14" s="102">
        <v>0</v>
      </c>
      <c r="I14" s="102">
        <v>0</v>
      </c>
      <c r="J14" s="102">
        <v>0</v>
      </c>
      <c r="K14" s="102">
        <v>0</v>
      </c>
      <c r="L14" s="102">
        <v>0</v>
      </c>
      <c r="M14" s="103"/>
      <c r="N14" s="104"/>
      <c r="O14" s="104"/>
    </row>
    <row r="15" spans="1:15" s="154" customFormat="1" ht="16.5" customHeight="1">
      <c r="A15" s="105" t="s">
        <v>282</v>
      </c>
      <c r="B15" s="105" t="s">
        <v>287</v>
      </c>
      <c r="C15" s="106" t="s">
        <v>284</v>
      </c>
      <c r="D15" s="106" t="s">
        <v>340</v>
      </c>
      <c r="E15" s="107">
        <v>2355</v>
      </c>
      <c r="F15" s="107">
        <v>2398</v>
      </c>
      <c r="G15" s="107">
        <v>2430</v>
      </c>
      <c r="H15" s="107">
        <v>2465</v>
      </c>
      <c r="I15" s="107">
        <v>2451</v>
      </c>
      <c r="J15" s="107">
        <v>2506</v>
      </c>
      <c r="K15" s="107">
        <v>2237</v>
      </c>
      <c r="L15" s="107">
        <v>2327</v>
      </c>
      <c r="M15" s="108"/>
      <c r="N15" s="109"/>
      <c r="O15" s="109"/>
    </row>
    <row r="16" spans="1:15" ht="16.5" customHeight="1">
      <c r="A16" s="101" t="s">
        <v>288</v>
      </c>
      <c r="B16" s="101" t="s">
        <v>324</v>
      </c>
      <c r="C16" s="75" t="s">
        <v>284</v>
      </c>
      <c r="D16" s="75" t="s">
        <v>213</v>
      </c>
      <c r="E16" s="102">
        <v>1019</v>
      </c>
      <c r="F16" s="102">
        <v>1012</v>
      </c>
      <c r="G16" s="102">
        <v>945</v>
      </c>
      <c r="H16" s="102">
        <v>853</v>
      </c>
      <c r="I16" s="102">
        <v>783</v>
      </c>
      <c r="J16" s="102">
        <v>796</v>
      </c>
      <c r="K16" s="102">
        <v>617</v>
      </c>
      <c r="L16" s="102">
        <v>481</v>
      </c>
      <c r="M16" s="103"/>
      <c r="N16" s="104"/>
      <c r="O16" s="104"/>
    </row>
    <row r="17" spans="1:17" ht="16.5" customHeight="1">
      <c r="A17" s="101" t="s">
        <v>288</v>
      </c>
      <c r="B17" s="101" t="s">
        <v>326</v>
      </c>
      <c r="C17" s="75" t="s">
        <v>289</v>
      </c>
      <c r="D17" s="75" t="s">
        <v>327</v>
      </c>
      <c r="E17" s="102">
        <v>2495</v>
      </c>
      <c r="F17" s="102">
        <v>2476</v>
      </c>
      <c r="G17" s="102">
        <v>2429</v>
      </c>
      <c r="H17" s="102">
        <v>2325</v>
      </c>
      <c r="I17" s="102">
        <v>2179</v>
      </c>
      <c r="J17" s="102">
        <v>1771</v>
      </c>
      <c r="K17" s="102">
        <v>1743</v>
      </c>
      <c r="L17" s="102">
        <v>1877</v>
      </c>
      <c r="M17" s="103"/>
      <c r="N17" s="104"/>
      <c r="O17" s="104"/>
      <c r="Q17" s="155"/>
    </row>
    <row r="18" spans="1:17" ht="16.5" customHeight="1">
      <c r="A18" s="101" t="s">
        <v>288</v>
      </c>
      <c r="B18" s="101" t="s">
        <v>328</v>
      </c>
      <c r="C18" s="75" t="s">
        <v>289</v>
      </c>
      <c r="D18" s="75" t="s">
        <v>329</v>
      </c>
      <c r="E18" s="102">
        <v>574</v>
      </c>
      <c r="F18" s="102">
        <v>631</v>
      </c>
      <c r="G18" s="102">
        <v>717</v>
      </c>
      <c r="H18" s="102">
        <v>739</v>
      </c>
      <c r="I18" s="102">
        <v>759</v>
      </c>
      <c r="J18" s="102">
        <v>666</v>
      </c>
      <c r="K18" s="102">
        <v>688</v>
      </c>
      <c r="L18" s="102">
        <v>706</v>
      </c>
      <c r="M18" s="103"/>
      <c r="Q18" s="156"/>
    </row>
    <row r="19" spans="1:17" ht="16.5" customHeight="1">
      <c r="A19" s="101" t="s">
        <v>288</v>
      </c>
      <c r="B19" s="101" t="s">
        <v>330</v>
      </c>
      <c r="C19" s="75" t="s">
        <v>289</v>
      </c>
      <c r="D19" s="75" t="s">
        <v>331</v>
      </c>
      <c r="E19" s="102">
        <v>288</v>
      </c>
      <c r="F19" s="102">
        <v>315</v>
      </c>
      <c r="G19" s="102">
        <v>400</v>
      </c>
      <c r="H19" s="102">
        <v>439</v>
      </c>
      <c r="I19" s="102">
        <v>471</v>
      </c>
      <c r="J19" s="102">
        <v>397</v>
      </c>
      <c r="K19" s="102">
        <v>484</v>
      </c>
      <c r="L19" s="102">
        <v>463</v>
      </c>
      <c r="M19" s="103"/>
      <c r="Q19" s="156"/>
    </row>
    <row r="20" spans="1:17" ht="16.5" customHeight="1">
      <c r="A20" s="101" t="s">
        <v>288</v>
      </c>
      <c r="B20" s="101" t="s">
        <v>332</v>
      </c>
      <c r="C20" s="75" t="s">
        <v>289</v>
      </c>
      <c r="D20" s="75" t="s">
        <v>333</v>
      </c>
      <c r="E20" s="102">
        <v>46</v>
      </c>
      <c r="F20" s="102">
        <v>55</v>
      </c>
      <c r="G20" s="102">
        <v>80</v>
      </c>
      <c r="H20" s="102">
        <v>96</v>
      </c>
      <c r="I20" s="102">
        <v>109</v>
      </c>
      <c r="J20" s="102">
        <v>88</v>
      </c>
      <c r="K20" s="102">
        <v>126</v>
      </c>
      <c r="L20" s="102">
        <v>105</v>
      </c>
      <c r="M20" s="103"/>
      <c r="Q20" s="156"/>
    </row>
    <row r="21" spans="1:17" ht="16.5" customHeight="1">
      <c r="A21" s="101" t="s">
        <v>288</v>
      </c>
      <c r="B21" s="101" t="s">
        <v>334</v>
      </c>
      <c r="C21" s="75" t="s">
        <v>289</v>
      </c>
      <c r="D21" s="75" t="s">
        <v>335</v>
      </c>
      <c r="E21" s="102">
        <v>1</v>
      </c>
      <c r="F21" s="102">
        <v>2</v>
      </c>
      <c r="G21" s="102">
        <v>3</v>
      </c>
      <c r="H21" s="102">
        <v>5</v>
      </c>
      <c r="I21" s="102">
        <v>7</v>
      </c>
      <c r="J21" s="102">
        <v>5</v>
      </c>
      <c r="K21" s="102">
        <v>10</v>
      </c>
      <c r="L21" s="102">
        <v>7</v>
      </c>
      <c r="M21" s="103"/>
      <c r="Q21" s="156"/>
    </row>
    <row r="22" spans="1:17" ht="16.5" customHeight="1">
      <c r="A22" s="101" t="s">
        <v>288</v>
      </c>
      <c r="B22" s="101" t="s">
        <v>336</v>
      </c>
      <c r="C22" s="75" t="s">
        <v>289</v>
      </c>
      <c r="D22" s="75" t="s">
        <v>337</v>
      </c>
      <c r="E22" s="102">
        <v>0</v>
      </c>
      <c r="F22" s="102">
        <v>0</v>
      </c>
      <c r="G22" s="102">
        <v>0</v>
      </c>
      <c r="H22" s="102">
        <v>0</v>
      </c>
      <c r="I22" s="102">
        <v>0</v>
      </c>
      <c r="J22" s="102">
        <v>0</v>
      </c>
      <c r="K22" s="102">
        <v>0</v>
      </c>
      <c r="L22" s="102">
        <v>0</v>
      </c>
      <c r="M22" s="103"/>
      <c r="Q22" s="156"/>
    </row>
    <row r="23" spans="1:17" ht="16.5" customHeight="1">
      <c r="A23" s="101" t="s">
        <v>288</v>
      </c>
      <c r="B23" s="101" t="s">
        <v>338</v>
      </c>
      <c r="C23" s="75" t="s">
        <v>289</v>
      </c>
      <c r="D23" s="75" t="s">
        <v>339</v>
      </c>
      <c r="E23" s="102">
        <v>0</v>
      </c>
      <c r="F23" s="102">
        <v>0</v>
      </c>
      <c r="G23" s="102">
        <v>0</v>
      </c>
      <c r="H23" s="102">
        <v>0</v>
      </c>
      <c r="I23" s="102">
        <v>0</v>
      </c>
      <c r="J23" s="102">
        <v>0</v>
      </c>
      <c r="K23" s="102">
        <v>0</v>
      </c>
      <c r="L23" s="102">
        <v>0</v>
      </c>
      <c r="M23" s="103"/>
      <c r="Q23" s="156"/>
    </row>
    <row r="24" spans="1:17" s="154" customFormat="1" ht="16.5" customHeight="1">
      <c r="A24" s="105" t="s">
        <v>288</v>
      </c>
      <c r="B24" s="105" t="s">
        <v>287</v>
      </c>
      <c r="C24" s="106" t="s">
        <v>289</v>
      </c>
      <c r="D24" s="106" t="s">
        <v>340</v>
      </c>
      <c r="E24" s="107">
        <v>4424</v>
      </c>
      <c r="F24" s="107">
        <v>4490</v>
      </c>
      <c r="G24" s="107">
        <v>4574</v>
      </c>
      <c r="H24" s="107">
        <v>4457</v>
      </c>
      <c r="I24" s="107">
        <v>4307</v>
      </c>
      <c r="J24" s="107">
        <v>3722</v>
      </c>
      <c r="K24" s="107">
        <v>3668</v>
      </c>
      <c r="L24" s="107">
        <v>3638</v>
      </c>
      <c r="M24" s="108"/>
      <c r="Q24" s="157"/>
    </row>
    <row r="25" spans="1:17" ht="16.5" customHeight="1">
      <c r="A25" s="101" t="s">
        <v>290</v>
      </c>
      <c r="B25" s="101" t="s">
        <v>324</v>
      </c>
      <c r="C25" s="75" t="s">
        <v>289</v>
      </c>
      <c r="D25" s="75" t="s">
        <v>213</v>
      </c>
      <c r="E25" s="102">
        <v>533</v>
      </c>
      <c r="F25" s="102">
        <v>500</v>
      </c>
      <c r="G25" s="102">
        <v>443</v>
      </c>
      <c r="H25" s="102">
        <v>405</v>
      </c>
      <c r="I25" s="102">
        <v>351</v>
      </c>
      <c r="J25" s="102">
        <v>388</v>
      </c>
      <c r="K25" s="102">
        <v>337</v>
      </c>
      <c r="L25" s="102">
        <v>253</v>
      </c>
      <c r="M25" s="103"/>
      <c r="Q25" s="156"/>
    </row>
    <row r="26" spans="1:17" ht="16.5" customHeight="1">
      <c r="A26" s="101" t="s">
        <v>290</v>
      </c>
      <c r="B26" s="101" t="s">
        <v>326</v>
      </c>
      <c r="C26" s="75" t="s">
        <v>291</v>
      </c>
      <c r="D26" s="75" t="s">
        <v>327</v>
      </c>
      <c r="E26" s="102">
        <v>1666</v>
      </c>
      <c r="F26" s="102">
        <v>1611</v>
      </c>
      <c r="G26" s="102">
        <v>1575</v>
      </c>
      <c r="H26" s="102">
        <v>1490</v>
      </c>
      <c r="I26" s="102">
        <v>1336</v>
      </c>
      <c r="J26" s="102">
        <v>1148</v>
      </c>
      <c r="K26" s="102">
        <v>1026</v>
      </c>
      <c r="L26" s="102">
        <v>1087</v>
      </c>
      <c r="M26" s="103"/>
      <c r="Q26" s="156"/>
    </row>
    <row r="27" spans="1:17" ht="16.5" customHeight="1">
      <c r="A27" s="101" t="s">
        <v>290</v>
      </c>
      <c r="B27" s="101" t="s">
        <v>328</v>
      </c>
      <c r="C27" s="75" t="s">
        <v>291</v>
      </c>
      <c r="D27" s="75" t="s">
        <v>329</v>
      </c>
      <c r="E27" s="102">
        <v>458</v>
      </c>
      <c r="F27" s="102">
        <v>495</v>
      </c>
      <c r="G27" s="102">
        <v>527</v>
      </c>
      <c r="H27" s="102">
        <v>516</v>
      </c>
      <c r="I27" s="102">
        <v>508</v>
      </c>
      <c r="J27" s="102">
        <v>490</v>
      </c>
      <c r="K27" s="102">
        <v>461</v>
      </c>
      <c r="L27" s="102">
        <v>481</v>
      </c>
      <c r="M27" s="103"/>
      <c r="Q27" s="156"/>
    </row>
    <row r="28" spans="1:17" ht="16.5" customHeight="1">
      <c r="A28" s="101" t="s">
        <v>290</v>
      </c>
      <c r="B28" s="101" t="s">
        <v>330</v>
      </c>
      <c r="C28" s="75" t="s">
        <v>291</v>
      </c>
      <c r="D28" s="75" t="s">
        <v>331</v>
      </c>
      <c r="E28" s="102">
        <v>472</v>
      </c>
      <c r="F28" s="102">
        <v>510</v>
      </c>
      <c r="G28" s="102">
        <v>587</v>
      </c>
      <c r="H28" s="102">
        <v>602</v>
      </c>
      <c r="I28" s="102">
        <v>616</v>
      </c>
      <c r="J28" s="102">
        <v>611</v>
      </c>
      <c r="K28" s="102">
        <v>591</v>
      </c>
      <c r="L28" s="102">
        <v>622</v>
      </c>
      <c r="M28" s="103"/>
      <c r="Q28" s="156"/>
    </row>
    <row r="29" spans="1:17" ht="16.5" customHeight="1">
      <c r="A29" s="101" t="s">
        <v>290</v>
      </c>
      <c r="B29" s="101" t="s">
        <v>332</v>
      </c>
      <c r="C29" s="75" t="s">
        <v>291</v>
      </c>
      <c r="D29" s="75" t="s">
        <v>333</v>
      </c>
      <c r="E29" s="102">
        <v>246</v>
      </c>
      <c r="F29" s="102">
        <v>281</v>
      </c>
      <c r="G29" s="102">
        <v>378</v>
      </c>
      <c r="H29" s="102">
        <v>437</v>
      </c>
      <c r="I29" s="102">
        <v>489</v>
      </c>
      <c r="J29" s="102">
        <v>475</v>
      </c>
      <c r="K29" s="102">
        <v>551</v>
      </c>
      <c r="L29" s="102">
        <v>548</v>
      </c>
      <c r="M29" s="103"/>
      <c r="Q29" s="156"/>
    </row>
    <row r="30" spans="1:17" ht="16.5" customHeight="1">
      <c r="A30" s="101" t="s">
        <v>290</v>
      </c>
      <c r="B30" s="101" t="s">
        <v>334</v>
      </c>
      <c r="C30" s="75" t="s">
        <v>291</v>
      </c>
      <c r="D30" s="75" t="s">
        <v>335</v>
      </c>
      <c r="E30" s="102">
        <v>37</v>
      </c>
      <c r="F30" s="102">
        <v>45</v>
      </c>
      <c r="G30" s="102">
        <v>72</v>
      </c>
      <c r="H30" s="102">
        <v>96</v>
      </c>
      <c r="I30" s="102">
        <v>125</v>
      </c>
      <c r="J30" s="102">
        <v>118</v>
      </c>
      <c r="K30" s="102">
        <v>194</v>
      </c>
      <c r="L30" s="102">
        <v>172</v>
      </c>
      <c r="M30" s="103"/>
      <c r="Q30" s="156"/>
    </row>
    <row r="31" spans="1:17" ht="16.5" customHeight="1">
      <c r="A31" s="101" t="s">
        <v>290</v>
      </c>
      <c r="B31" s="101" t="s">
        <v>336</v>
      </c>
      <c r="C31" s="75" t="s">
        <v>291</v>
      </c>
      <c r="D31" s="75" t="s">
        <v>337</v>
      </c>
      <c r="E31" s="102">
        <v>0</v>
      </c>
      <c r="F31" s="102">
        <v>1</v>
      </c>
      <c r="G31" s="102">
        <v>1</v>
      </c>
      <c r="H31" s="102">
        <v>1</v>
      </c>
      <c r="I31" s="102">
        <v>2</v>
      </c>
      <c r="J31" s="102">
        <v>1</v>
      </c>
      <c r="K31" s="102">
        <v>3</v>
      </c>
      <c r="L31" s="102">
        <v>2</v>
      </c>
      <c r="M31" s="103"/>
      <c r="Q31" s="156"/>
    </row>
    <row r="32" spans="1:17" ht="16.5" customHeight="1">
      <c r="A32" s="101" t="s">
        <v>290</v>
      </c>
      <c r="B32" s="101" t="s">
        <v>338</v>
      </c>
      <c r="C32" s="75" t="s">
        <v>291</v>
      </c>
      <c r="D32" s="75" t="s">
        <v>339</v>
      </c>
      <c r="E32" s="102">
        <v>0</v>
      </c>
      <c r="F32" s="102">
        <v>0</v>
      </c>
      <c r="G32" s="102">
        <v>0</v>
      </c>
      <c r="H32" s="102">
        <v>0</v>
      </c>
      <c r="I32" s="102">
        <v>0</v>
      </c>
      <c r="J32" s="102">
        <v>0</v>
      </c>
      <c r="K32" s="102">
        <v>0</v>
      </c>
      <c r="L32" s="102">
        <v>0</v>
      </c>
      <c r="M32" s="103"/>
      <c r="Q32" s="156"/>
    </row>
    <row r="33" spans="1:17" s="154" customFormat="1" ht="16.5" customHeight="1">
      <c r="A33" s="105" t="s">
        <v>290</v>
      </c>
      <c r="B33" s="105" t="s">
        <v>287</v>
      </c>
      <c r="C33" s="106" t="s">
        <v>291</v>
      </c>
      <c r="D33" s="106" t="s">
        <v>340</v>
      </c>
      <c r="E33" s="107">
        <v>3412</v>
      </c>
      <c r="F33" s="107">
        <v>3444</v>
      </c>
      <c r="G33" s="107">
        <v>3581</v>
      </c>
      <c r="H33" s="107">
        <v>3548</v>
      </c>
      <c r="I33" s="107">
        <v>3427</v>
      </c>
      <c r="J33" s="107">
        <v>3231</v>
      </c>
      <c r="K33" s="107">
        <v>3162</v>
      </c>
      <c r="L33" s="107">
        <v>3166</v>
      </c>
      <c r="M33" s="108"/>
      <c r="Q33" s="157"/>
    </row>
    <row r="34" spans="1:17" ht="16.5" customHeight="1">
      <c r="A34" s="101" t="s">
        <v>292</v>
      </c>
      <c r="B34" s="101" t="s">
        <v>324</v>
      </c>
      <c r="C34" s="75" t="s">
        <v>291</v>
      </c>
      <c r="D34" s="75" t="s">
        <v>213</v>
      </c>
      <c r="E34" s="102">
        <v>188</v>
      </c>
      <c r="F34" s="102">
        <v>187</v>
      </c>
      <c r="G34" s="102">
        <v>165</v>
      </c>
      <c r="H34" s="102">
        <v>156</v>
      </c>
      <c r="I34" s="102">
        <v>133</v>
      </c>
      <c r="J34" s="102">
        <v>165</v>
      </c>
      <c r="K34" s="102">
        <v>141</v>
      </c>
      <c r="L34" s="102">
        <v>90</v>
      </c>
      <c r="M34" s="103"/>
      <c r="Q34" s="156"/>
    </row>
    <row r="35" spans="1:17" ht="16.5" customHeight="1">
      <c r="A35" s="101" t="s">
        <v>292</v>
      </c>
      <c r="B35" s="101" t="s">
        <v>326</v>
      </c>
      <c r="C35" s="75" t="s">
        <v>293</v>
      </c>
      <c r="D35" s="75" t="s">
        <v>327</v>
      </c>
      <c r="E35" s="102">
        <v>636</v>
      </c>
      <c r="F35" s="102">
        <v>636</v>
      </c>
      <c r="G35" s="102">
        <v>631</v>
      </c>
      <c r="H35" s="102">
        <v>604</v>
      </c>
      <c r="I35" s="102">
        <v>533</v>
      </c>
      <c r="J35" s="102">
        <v>457</v>
      </c>
      <c r="K35" s="102">
        <v>392</v>
      </c>
      <c r="L35" s="102">
        <v>405</v>
      </c>
      <c r="M35" s="103"/>
      <c r="Q35" s="156"/>
    </row>
    <row r="36" spans="1:17" ht="16.5" customHeight="1">
      <c r="A36" s="101" t="s">
        <v>292</v>
      </c>
      <c r="B36" s="101" t="s">
        <v>328</v>
      </c>
      <c r="C36" s="75" t="s">
        <v>293</v>
      </c>
      <c r="D36" s="75" t="s">
        <v>329</v>
      </c>
      <c r="E36" s="102">
        <v>187</v>
      </c>
      <c r="F36" s="102">
        <v>205</v>
      </c>
      <c r="G36" s="102">
        <v>220</v>
      </c>
      <c r="H36" s="102">
        <v>215</v>
      </c>
      <c r="I36" s="102">
        <v>208</v>
      </c>
      <c r="J36" s="102">
        <v>197</v>
      </c>
      <c r="K36" s="102">
        <v>179</v>
      </c>
      <c r="L36" s="102">
        <v>180</v>
      </c>
      <c r="M36" s="103"/>
    </row>
    <row r="37" spans="1:17" ht="16.5" customHeight="1">
      <c r="A37" s="101" t="s">
        <v>292</v>
      </c>
      <c r="B37" s="101" t="s">
        <v>330</v>
      </c>
      <c r="C37" s="75" t="s">
        <v>293</v>
      </c>
      <c r="D37" s="75" t="s">
        <v>331</v>
      </c>
      <c r="E37" s="102">
        <v>196</v>
      </c>
      <c r="F37" s="102">
        <v>215</v>
      </c>
      <c r="G37" s="102">
        <v>244</v>
      </c>
      <c r="H37" s="102">
        <v>249</v>
      </c>
      <c r="I37" s="102">
        <v>248</v>
      </c>
      <c r="J37" s="102">
        <v>241</v>
      </c>
      <c r="K37" s="102">
        <v>222</v>
      </c>
      <c r="L37" s="102">
        <v>226</v>
      </c>
      <c r="M37" s="103"/>
    </row>
    <row r="38" spans="1:17" ht="16.5" customHeight="1">
      <c r="A38" s="101" t="s">
        <v>292</v>
      </c>
      <c r="B38" s="101" t="s">
        <v>332</v>
      </c>
      <c r="C38" s="75" t="s">
        <v>293</v>
      </c>
      <c r="D38" s="75" t="s">
        <v>333</v>
      </c>
      <c r="E38" s="102">
        <v>143</v>
      </c>
      <c r="F38" s="102">
        <v>168</v>
      </c>
      <c r="G38" s="102">
        <v>216</v>
      </c>
      <c r="H38" s="102">
        <v>241</v>
      </c>
      <c r="I38" s="102">
        <v>259</v>
      </c>
      <c r="J38" s="102">
        <v>258</v>
      </c>
      <c r="K38" s="102">
        <v>261</v>
      </c>
      <c r="L38" s="102">
        <v>263</v>
      </c>
      <c r="M38" s="103"/>
    </row>
    <row r="39" spans="1:17" ht="16.5" customHeight="1">
      <c r="A39" s="101" t="s">
        <v>292</v>
      </c>
      <c r="B39" s="101" t="s">
        <v>334</v>
      </c>
      <c r="C39" s="75" t="s">
        <v>293</v>
      </c>
      <c r="D39" s="75" t="s">
        <v>335</v>
      </c>
      <c r="E39" s="102">
        <v>43</v>
      </c>
      <c r="F39" s="102">
        <v>54</v>
      </c>
      <c r="G39" s="102">
        <v>83</v>
      </c>
      <c r="H39" s="102">
        <v>109</v>
      </c>
      <c r="I39" s="102">
        <v>135</v>
      </c>
      <c r="J39" s="102">
        <v>135</v>
      </c>
      <c r="K39" s="102">
        <v>187</v>
      </c>
      <c r="L39" s="102">
        <v>173</v>
      </c>
      <c r="M39" s="103"/>
    </row>
    <row r="40" spans="1:17" ht="16.5" customHeight="1">
      <c r="A40" s="101" t="s">
        <v>292</v>
      </c>
      <c r="B40" s="101" t="s">
        <v>336</v>
      </c>
      <c r="C40" s="75" t="s">
        <v>293</v>
      </c>
      <c r="D40" s="75" t="s">
        <v>337</v>
      </c>
      <c r="E40" s="102">
        <v>2</v>
      </c>
      <c r="F40" s="102">
        <v>2</v>
      </c>
      <c r="G40" s="102">
        <v>4</v>
      </c>
      <c r="H40" s="102">
        <v>5</v>
      </c>
      <c r="I40" s="102">
        <v>7</v>
      </c>
      <c r="J40" s="102">
        <v>6</v>
      </c>
      <c r="K40" s="102">
        <v>14</v>
      </c>
      <c r="L40" s="102">
        <v>9</v>
      </c>
      <c r="M40" s="103"/>
    </row>
    <row r="41" spans="1:17" ht="16.5" customHeight="1">
      <c r="A41" s="101" t="s">
        <v>292</v>
      </c>
      <c r="B41" s="101" t="s">
        <v>338</v>
      </c>
      <c r="C41" s="75" t="s">
        <v>293</v>
      </c>
      <c r="D41" s="75" t="s">
        <v>339</v>
      </c>
      <c r="E41" s="102">
        <v>0</v>
      </c>
      <c r="F41" s="102">
        <v>0</v>
      </c>
      <c r="G41" s="102">
        <v>0</v>
      </c>
      <c r="H41" s="102">
        <v>0</v>
      </c>
      <c r="I41" s="102">
        <v>0</v>
      </c>
      <c r="J41" s="102">
        <v>0</v>
      </c>
      <c r="K41" s="102">
        <v>0</v>
      </c>
      <c r="L41" s="102">
        <v>0</v>
      </c>
      <c r="M41" s="103"/>
    </row>
    <row r="42" spans="1:17" s="154" customFormat="1" ht="16.5" customHeight="1">
      <c r="A42" s="105" t="s">
        <v>292</v>
      </c>
      <c r="B42" s="105" t="s">
        <v>287</v>
      </c>
      <c r="C42" s="106" t="s">
        <v>293</v>
      </c>
      <c r="D42" s="106" t="s">
        <v>340</v>
      </c>
      <c r="E42" s="107">
        <v>1395</v>
      </c>
      <c r="F42" s="107">
        <v>1467</v>
      </c>
      <c r="G42" s="107">
        <v>1564</v>
      </c>
      <c r="H42" s="107">
        <v>1579</v>
      </c>
      <c r="I42" s="107">
        <v>1522</v>
      </c>
      <c r="J42" s="107">
        <v>1459</v>
      </c>
      <c r="K42" s="107">
        <v>1397</v>
      </c>
      <c r="L42" s="107">
        <v>1346</v>
      </c>
      <c r="M42" s="108"/>
    </row>
    <row r="43" spans="1:17" ht="16.5" customHeight="1">
      <c r="A43" s="101" t="s">
        <v>294</v>
      </c>
      <c r="B43" s="101" t="s">
        <v>324</v>
      </c>
      <c r="C43" s="75" t="s">
        <v>293</v>
      </c>
      <c r="D43" s="75" t="s">
        <v>213</v>
      </c>
      <c r="E43" s="102">
        <v>147</v>
      </c>
      <c r="F43" s="102">
        <v>143</v>
      </c>
      <c r="G43" s="102">
        <v>125</v>
      </c>
      <c r="H43" s="102">
        <v>116</v>
      </c>
      <c r="I43" s="102">
        <v>102</v>
      </c>
      <c r="J43" s="102">
        <v>146</v>
      </c>
      <c r="K43" s="102">
        <v>132</v>
      </c>
      <c r="L43" s="102">
        <v>79</v>
      </c>
      <c r="M43" s="103"/>
    </row>
    <row r="44" spans="1:17" ht="16.5" customHeight="1">
      <c r="A44" s="101" t="s">
        <v>294</v>
      </c>
      <c r="B44" s="101" t="s">
        <v>326</v>
      </c>
      <c r="C44" s="75" t="s">
        <v>295</v>
      </c>
      <c r="D44" s="75" t="s">
        <v>327</v>
      </c>
      <c r="E44" s="102">
        <v>515</v>
      </c>
      <c r="F44" s="102">
        <v>499</v>
      </c>
      <c r="G44" s="102">
        <v>473</v>
      </c>
      <c r="H44" s="102">
        <v>447</v>
      </c>
      <c r="I44" s="102">
        <v>400</v>
      </c>
      <c r="J44" s="102">
        <v>359</v>
      </c>
      <c r="K44" s="102">
        <v>324</v>
      </c>
      <c r="L44" s="102">
        <v>352</v>
      </c>
      <c r="M44" s="103"/>
    </row>
    <row r="45" spans="1:17" ht="16.5" customHeight="1">
      <c r="A45" s="101" t="s">
        <v>294</v>
      </c>
      <c r="B45" s="101" t="s">
        <v>328</v>
      </c>
      <c r="C45" s="75" t="s">
        <v>295</v>
      </c>
      <c r="D45" s="75" t="s">
        <v>329</v>
      </c>
      <c r="E45" s="102">
        <v>168</v>
      </c>
      <c r="F45" s="102">
        <v>175</v>
      </c>
      <c r="G45" s="102">
        <v>180</v>
      </c>
      <c r="H45" s="102">
        <v>172</v>
      </c>
      <c r="I45" s="102">
        <v>166</v>
      </c>
      <c r="J45" s="102">
        <v>162</v>
      </c>
      <c r="K45" s="102">
        <v>153</v>
      </c>
      <c r="L45" s="102">
        <v>161</v>
      </c>
      <c r="M45" s="103"/>
    </row>
    <row r="46" spans="1:17" ht="16.5" customHeight="1">
      <c r="A46" s="101" t="s">
        <v>294</v>
      </c>
      <c r="B46" s="101" t="s">
        <v>330</v>
      </c>
      <c r="C46" s="75" t="s">
        <v>295</v>
      </c>
      <c r="D46" s="75" t="s">
        <v>331</v>
      </c>
      <c r="E46" s="102">
        <v>190</v>
      </c>
      <c r="F46" s="102">
        <v>196</v>
      </c>
      <c r="G46" s="102">
        <v>209</v>
      </c>
      <c r="H46" s="102">
        <v>205</v>
      </c>
      <c r="I46" s="102">
        <v>204</v>
      </c>
      <c r="J46" s="102">
        <v>202</v>
      </c>
      <c r="K46" s="102">
        <v>195</v>
      </c>
      <c r="L46" s="102">
        <v>206</v>
      </c>
      <c r="M46" s="103"/>
    </row>
    <row r="47" spans="1:17" ht="16.5" customHeight="1">
      <c r="A47" s="101" t="s">
        <v>294</v>
      </c>
      <c r="B47" s="101" t="s">
        <v>332</v>
      </c>
      <c r="C47" s="75" t="s">
        <v>295</v>
      </c>
      <c r="D47" s="75" t="s">
        <v>333</v>
      </c>
      <c r="E47" s="102">
        <v>144</v>
      </c>
      <c r="F47" s="102">
        <v>158</v>
      </c>
      <c r="G47" s="102">
        <v>191</v>
      </c>
      <c r="H47" s="102">
        <v>203</v>
      </c>
      <c r="I47" s="102">
        <v>217</v>
      </c>
      <c r="J47" s="102">
        <v>220</v>
      </c>
      <c r="K47" s="102">
        <v>232</v>
      </c>
      <c r="L47" s="102">
        <v>244</v>
      </c>
      <c r="M47" s="103"/>
    </row>
    <row r="48" spans="1:17" ht="16.5" customHeight="1">
      <c r="A48" s="101" t="s">
        <v>294</v>
      </c>
      <c r="B48" s="101" t="s">
        <v>334</v>
      </c>
      <c r="C48" s="75" t="s">
        <v>295</v>
      </c>
      <c r="D48" s="75" t="s">
        <v>335</v>
      </c>
      <c r="E48" s="102">
        <v>55</v>
      </c>
      <c r="F48" s="102">
        <v>65</v>
      </c>
      <c r="G48" s="102">
        <v>91</v>
      </c>
      <c r="H48" s="102">
        <v>111</v>
      </c>
      <c r="I48" s="102">
        <v>136</v>
      </c>
      <c r="J48" s="102">
        <v>141</v>
      </c>
      <c r="K48" s="102">
        <v>196</v>
      </c>
      <c r="L48" s="102">
        <v>198</v>
      </c>
      <c r="M48" s="103"/>
    </row>
    <row r="49" spans="1:13" ht="16.5" customHeight="1">
      <c r="A49" s="101" t="s">
        <v>294</v>
      </c>
      <c r="B49" s="101" t="s">
        <v>336</v>
      </c>
      <c r="C49" s="75" t="s">
        <v>295</v>
      </c>
      <c r="D49" s="75" t="s">
        <v>337</v>
      </c>
      <c r="E49" s="102">
        <v>6</v>
      </c>
      <c r="F49" s="102">
        <v>6</v>
      </c>
      <c r="G49" s="102">
        <v>9</v>
      </c>
      <c r="H49" s="102">
        <v>12</v>
      </c>
      <c r="I49" s="102">
        <v>14</v>
      </c>
      <c r="J49" s="102">
        <v>14</v>
      </c>
      <c r="K49" s="102">
        <v>29</v>
      </c>
      <c r="L49" s="102">
        <v>22</v>
      </c>
      <c r="M49" s="103"/>
    </row>
    <row r="50" spans="1:13" ht="16.5" customHeight="1">
      <c r="A50" s="101" t="s">
        <v>294</v>
      </c>
      <c r="B50" s="101" t="s">
        <v>338</v>
      </c>
      <c r="C50" s="75" t="s">
        <v>295</v>
      </c>
      <c r="D50" s="75" t="s">
        <v>339</v>
      </c>
      <c r="E50" s="102">
        <v>0</v>
      </c>
      <c r="F50" s="102">
        <v>0</v>
      </c>
      <c r="G50" s="102">
        <v>1</v>
      </c>
      <c r="H50" s="102">
        <v>1</v>
      </c>
      <c r="I50" s="102">
        <v>1</v>
      </c>
      <c r="J50" s="102">
        <v>1</v>
      </c>
      <c r="K50" s="102">
        <v>2</v>
      </c>
      <c r="L50" s="102">
        <v>1</v>
      </c>
      <c r="M50" s="103"/>
    </row>
    <row r="51" spans="1:13" s="154" customFormat="1" ht="16.5" customHeight="1">
      <c r="A51" s="105" t="s">
        <v>294</v>
      </c>
      <c r="B51" s="105" t="s">
        <v>287</v>
      </c>
      <c r="C51" s="106" t="s">
        <v>295</v>
      </c>
      <c r="D51" s="106" t="s">
        <v>340</v>
      </c>
      <c r="E51" s="107">
        <v>1226</v>
      </c>
      <c r="F51" s="107">
        <v>1243</v>
      </c>
      <c r="G51" s="107">
        <v>1278</v>
      </c>
      <c r="H51" s="107">
        <v>1267</v>
      </c>
      <c r="I51" s="107">
        <v>1239</v>
      </c>
      <c r="J51" s="107">
        <v>1243</v>
      </c>
      <c r="K51" s="107">
        <v>1263</v>
      </c>
      <c r="L51" s="107">
        <v>1264</v>
      </c>
      <c r="M51" s="108"/>
    </row>
    <row r="52" spans="1:13" ht="16.5" customHeight="1">
      <c r="A52" s="101" t="s">
        <v>296</v>
      </c>
      <c r="B52" s="101" t="s">
        <v>324</v>
      </c>
      <c r="C52" s="75" t="s">
        <v>295</v>
      </c>
      <c r="D52" s="75" t="s">
        <v>213</v>
      </c>
      <c r="E52" s="102">
        <v>105</v>
      </c>
      <c r="F52" s="102">
        <v>106</v>
      </c>
      <c r="G52" s="102">
        <v>100</v>
      </c>
      <c r="H52" s="102">
        <v>95</v>
      </c>
      <c r="I52" s="102">
        <v>84</v>
      </c>
      <c r="J52" s="102">
        <v>127</v>
      </c>
      <c r="K52" s="102">
        <v>113</v>
      </c>
      <c r="L52" s="102">
        <v>61</v>
      </c>
      <c r="M52" s="103"/>
    </row>
    <row r="53" spans="1:13" ht="16.5" customHeight="1">
      <c r="A53" s="101" t="s">
        <v>296</v>
      </c>
      <c r="B53" s="101" t="s">
        <v>326</v>
      </c>
      <c r="C53" s="75" t="s">
        <v>297</v>
      </c>
      <c r="D53" s="75" t="s">
        <v>327</v>
      </c>
      <c r="E53" s="102">
        <v>363</v>
      </c>
      <c r="F53" s="102">
        <v>367</v>
      </c>
      <c r="G53" s="102">
        <v>359</v>
      </c>
      <c r="H53" s="102">
        <v>352</v>
      </c>
      <c r="I53" s="102">
        <v>317</v>
      </c>
      <c r="J53" s="102">
        <v>284</v>
      </c>
      <c r="K53" s="102">
        <v>251</v>
      </c>
      <c r="L53" s="102">
        <v>262</v>
      </c>
      <c r="M53" s="103"/>
    </row>
    <row r="54" spans="1:13" ht="16.5" customHeight="1">
      <c r="A54" s="101" t="s">
        <v>296</v>
      </c>
      <c r="B54" s="101" t="s">
        <v>328</v>
      </c>
      <c r="C54" s="75" t="s">
        <v>297</v>
      </c>
      <c r="D54" s="75" t="s">
        <v>329</v>
      </c>
      <c r="E54" s="102">
        <v>118</v>
      </c>
      <c r="F54" s="102">
        <v>127</v>
      </c>
      <c r="G54" s="102">
        <v>135</v>
      </c>
      <c r="H54" s="102">
        <v>135</v>
      </c>
      <c r="I54" s="102">
        <v>132</v>
      </c>
      <c r="J54" s="102">
        <v>130</v>
      </c>
      <c r="K54" s="102">
        <v>121</v>
      </c>
      <c r="L54" s="102">
        <v>125</v>
      </c>
      <c r="M54" s="103"/>
    </row>
    <row r="55" spans="1:13" ht="16.5" customHeight="1">
      <c r="A55" s="101" t="s">
        <v>296</v>
      </c>
      <c r="B55" s="101" t="s">
        <v>330</v>
      </c>
      <c r="C55" s="75" t="s">
        <v>297</v>
      </c>
      <c r="D55" s="75" t="s">
        <v>331</v>
      </c>
      <c r="E55" s="102">
        <v>143</v>
      </c>
      <c r="F55" s="102">
        <v>153</v>
      </c>
      <c r="G55" s="102">
        <v>167</v>
      </c>
      <c r="H55" s="102">
        <v>171</v>
      </c>
      <c r="I55" s="102">
        <v>172</v>
      </c>
      <c r="J55" s="102">
        <v>171</v>
      </c>
      <c r="K55" s="102">
        <v>161</v>
      </c>
      <c r="L55" s="102">
        <v>167</v>
      </c>
      <c r="M55" s="103"/>
    </row>
    <row r="56" spans="1:13" ht="16.5" customHeight="1">
      <c r="A56" s="101" t="s">
        <v>296</v>
      </c>
      <c r="B56" s="101" t="s">
        <v>332</v>
      </c>
      <c r="C56" s="75" t="s">
        <v>297</v>
      </c>
      <c r="D56" s="75" t="s">
        <v>333</v>
      </c>
      <c r="E56" s="102">
        <v>115</v>
      </c>
      <c r="F56" s="102">
        <v>130</v>
      </c>
      <c r="G56" s="102">
        <v>160</v>
      </c>
      <c r="H56" s="102">
        <v>180</v>
      </c>
      <c r="I56" s="102">
        <v>193</v>
      </c>
      <c r="J56" s="102">
        <v>195</v>
      </c>
      <c r="K56" s="102">
        <v>199</v>
      </c>
      <c r="L56" s="102">
        <v>203</v>
      </c>
      <c r="M56" s="103"/>
    </row>
    <row r="57" spans="1:13" ht="16.5" customHeight="1">
      <c r="A57" s="101" t="s">
        <v>296</v>
      </c>
      <c r="B57" s="101" t="s">
        <v>334</v>
      </c>
      <c r="C57" s="75" t="s">
        <v>297</v>
      </c>
      <c r="D57" s="75" t="s">
        <v>335</v>
      </c>
      <c r="E57" s="102">
        <v>51</v>
      </c>
      <c r="F57" s="102">
        <v>61</v>
      </c>
      <c r="G57" s="102">
        <v>87</v>
      </c>
      <c r="H57" s="102">
        <v>111</v>
      </c>
      <c r="I57" s="102">
        <v>134</v>
      </c>
      <c r="J57" s="102">
        <v>139</v>
      </c>
      <c r="K57" s="102">
        <v>179</v>
      </c>
      <c r="L57" s="102">
        <v>179</v>
      </c>
      <c r="M57" s="103"/>
    </row>
    <row r="58" spans="1:13" ht="16.5" customHeight="1">
      <c r="A58" s="101" t="s">
        <v>296</v>
      </c>
      <c r="B58" s="101" t="s">
        <v>336</v>
      </c>
      <c r="C58" s="75" t="s">
        <v>297</v>
      </c>
      <c r="D58" s="75" t="s">
        <v>337</v>
      </c>
      <c r="E58" s="102">
        <v>8</v>
      </c>
      <c r="F58" s="102">
        <v>10</v>
      </c>
      <c r="G58" s="102">
        <v>15</v>
      </c>
      <c r="H58" s="102">
        <v>18</v>
      </c>
      <c r="I58" s="102">
        <v>23</v>
      </c>
      <c r="J58" s="102">
        <v>22</v>
      </c>
      <c r="K58" s="102">
        <v>38</v>
      </c>
      <c r="L58" s="102">
        <v>31</v>
      </c>
      <c r="M58" s="103"/>
    </row>
    <row r="59" spans="1:13" ht="16.5" customHeight="1">
      <c r="A59" s="101" t="s">
        <v>296</v>
      </c>
      <c r="B59" s="101" t="s">
        <v>338</v>
      </c>
      <c r="C59" s="75" t="s">
        <v>297</v>
      </c>
      <c r="D59" s="75" t="s">
        <v>339</v>
      </c>
      <c r="E59" s="102">
        <v>1</v>
      </c>
      <c r="F59" s="102">
        <v>1</v>
      </c>
      <c r="G59" s="102">
        <v>2</v>
      </c>
      <c r="H59" s="102">
        <v>3</v>
      </c>
      <c r="I59" s="102">
        <v>3</v>
      </c>
      <c r="J59" s="102">
        <v>3</v>
      </c>
      <c r="K59" s="102">
        <v>6</v>
      </c>
      <c r="L59" s="102">
        <v>4</v>
      </c>
      <c r="M59" s="103"/>
    </row>
    <row r="60" spans="1:13" s="154" customFormat="1" ht="16.5" customHeight="1">
      <c r="A60" s="105" t="s">
        <v>296</v>
      </c>
      <c r="B60" s="105" t="s">
        <v>287</v>
      </c>
      <c r="C60" s="106" t="s">
        <v>297</v>
      </c>
      <c r="D60" s="106" t="s">
        <v>340</v>
      </c>
      <c r="E60" s="107">
        <v>905</v>
      </c>
      <c r="F60" s="107">
        <v>956</v>
      </c>
      <c r="G60" s="107">
        <v>1024</v>
      </c>
      <c r="H60" s="107">
        <v>1063</v>
      </c>
      <c r="I60" s="107">
        <v>1057</v>
      </c>
      <c r="J60" s="107">
        <v>1071</v>
      </c>
      <c r="K60" s="107">
        <v>1067</v>
      </c>
      <c r="L60" s="107">
        <v>1033</v>
      </c>
      <c r="M60" s="108"/>
    </row>
    <row r="61" spans="1:13" ht="16.5" customHeight="1">
      <c r="A61" s="101" t="s">
        <v>298</v>
      </c>
      <c r="B61" s="101" t="s">
        <v>324</v>
      </c>
      <c r="C61" s="75" t="s">
        <v>297</v>
      </c>
      <c r="D61" s="75" t="s">
        <v>213</v>
      </c>
      <c r="E61" s="102">
        <v>69</v>
      </c>
      <c r="F61" s="102">
        <v>73</v>
      </c>
      <c r="G61" s="102">
        <v>72</v>
      </c>
      <c r="H61" s="102">
        <v>70</v>
      </c>
      <c r="I61" s="102">
        <v>65</v>
      </c>
      <c r="J61" s="102">
        <v>107</v>
      </c>
      <c r="K61" s="102">
        <v>102</v>
      </c>
      <c r="L61" s="102">
        <v>67</v>
      </c>
      <c r="M61" s="103"/>
    </row>
    <row r="62" spans="1:13" ht="16.5" customHeight="1">
      <c r="A62" s="101" t="s">
        <v>298</v>
      </c>
      <c r="B62" s="101" t="s">
        <v>326</v>
      </c>
      <c r="C62" s="75" t="s">
        <v>299</v>
      </c>
      <c r="D62" s="75" t="s">
        <v>327</v>
      </c>
      <c r="E62" s="102">
        <v>227</v>
      </c>
      <c r="F62" s="102">
        <v>236</v>
      </c>
      <c r="G62" s="102">
        <v>235</v>
      </c>
      <c r="H62" s="102">
        <v>239</v>
      </c>
      <c r="I62" s="102">
        <v>228</v>
      </c>
      <c r="J62" s="102">
        <v>221</v>
      </c>
      <c r="K62" s="102">
        <v>210</v>
      </c>
      <c r="L62" s="102">
        <v>227</v>
      </c>
      <c r="M62" s="103"/>
    </row>
    <row r="63" spans="1:13" ht="16.5" customHeight="1">
      <c r="A63" s="101" t="s">
        <v>298</v>
      </c>
      <c r="B63" s="101" t="s">
        <v>328</v>
      </c>
      <c r="C63" s="75" t="s">
        <v>299</v>
      </c>
      <c r="D63" s="75" t="s">
        <v>329</v>
      </c>
      <c r="E63" s="102">
        <v>70</v>
      </c>
      <c r="F63" s="102">
        <v>76</v>
      </c>
      <c r="G63" s="102">
        <v>82</v>
      </c>
      <c r="H63" s="102">
        <v>83</v>
      </c>
      <c r="I63" s="102">
        <v>84</v>
      </c>
      <c r="J63" s="102">
        <v>85</v>
      </c>
      <c r="K63" s="102">
        <v>85</v>
      </c>
      <c r="L63" s="102">
        <v>90</v>
      </c>
      <c r="M63" s="103"/>
    </row>
    <row r="64" spans="1:13" ht="16.5" customHeight="1">
      <c r="A64" s="101" t="s">
        <v>298</v>
      </c>
      <c r="B64" s="101" t="s">
        <v>330</v>
      </c>
      <c r="C64" s="75" t="s">
        <v>299</v>
      </c>
      <c r="D64" s="75" t="s">
        <v>331</v>
      </c>
      <c r="E64" s="102">
        <v>83</v>
      </c>
      <c r="F64" s="102">
        <v>88</v>
      </c>
      <c r="G64" s="102">
        <v>96</v>
      </c>
      <c r="H64" s="102">
        <v>100</v>
      </c>
      <c r="I64" s="102">
        <v>102</v>
      </c>
      <c r="J64" s="102">
        <v>104</v>
      </c>
      <c r="K64" s="102">
        <v>105</v>
      </c>
      <c r="L64" s="102">
        <v>113</v>
      </c>
      <c r="M64" s="103"/>
    </row>
    <row r="65" spans="1:13" ht="16.5" customHeight="1">
      <c r="A65" s="101" t="s">
        <v>298</v>
      </c>
      <c r="B65" s="101" t="s">
        <v>332</v>
      </c>
      <c r="C65" s="75" t="s">
        <v>299</v>
      </c>
      <c r="D65" s="75" t="s">
        <v>333</v>
      </c>
      <c r="E65" s="102">
        <v>66</v>
      </c>
      <c r="F65" s="102">
        <v>73</v>
      </c>
      <c r="G65" s="102">
        <v>89</v>
      </c>
      <c r="H65" s="102">
        <v>103</v>
      </c>
      <c r="I65" s="102">
        <v>113</v>
      </c>
      <c r="J65" s="102">
        <v>116</v>
      </c>
      <c r="K65" s="102">
        <v>128</v>
      </c>
      <c r="L65" s="102">
        <v>137</v>
      </c>
      <c r="M65" s="103"/>
    </row>
    <row r="66" spans="1:13" ht="16.5" customHeight="1">
      <c r="A66" s="101" t="s">
        <v>298</v>
      </c>
      <c r="B66" s="101" t="s">
        <v>334</v>
      </c>
      <c r="C66" s="75" t="s">
        <v>299</v>
      </c>
      <c r="D66" s="75" t="s">
        <v>335</v>
      </c>
      <c r="E66" s="102">
        <v>30</v>
      </c>
      <c r="F66" s="102">
        <v>34</v>
      </c>
      <c r="G66" s="102">
        <v>48</v>
      </c>
      <c r="H66" s="102">
        <v>64</v>
      </c>
      <c r="I66" s="102">
        <v>80</v>
      </c>
      <c r="J66" s="102">
        <v>85</v>
      </c>
      <c r="K66" s="102">
        <v>118</v>
      </c>
      <c r="L66" s="102">
        <v>123</v>
      </c>
      <c r="M66" s="103"/>
    </row>
    <row r="67" spans="1:13" ht="16.5" customHeight="1">
      <c r="A67" s="101" t="s">
        <v>298</v>
      </c>
      <c r="B67" s="101" t="s">
        <v>336</v>
      </c>
      <c r="C67" s="75" t="s">
        <v>299</v>
      </c>
      <c r="D67" s="75" t="s">
        <v>337</v>
      </c>
      <c r="E67" s="102">
        <v>5</v>
      </c>
      <c r="F67" s="102">
        <v>6</v>
      </c>
      <c r="G67" s="102">
        <v>9</v>
      </c>
      <c r="H67" s="102">
        <v>13</v>
      </c>
      <c r="I67" s="102">
        <v>16</v>
      </c>
      <c r="J67" s="102">
        <v>17</v>
      </c>
      <c r="K67" s="102">
        <v>29</v>
      </c>
      <c r="L67" s="102">
        <v>26</v>
      </c>
      <c r="M67" s="103"/>
    </row>
    <row r="68" spans="1:13" ht="16.5" customHeight="1">
      <c r="A68" s="101" t="s">
        <v>298</v>
      </c>
      <c r="B68" s="101" t="s">
        <v>338</v>
      </c>
      <c r="C68" s="75" t="s">
        <v>299</v>
      </c>
      <c r="D68" s="75" t="s">
        <v>339</v>
      </c>
      <c r="E68" s="102">
        <v>1</v>
      </c>
      <c r="F68" s="102">
        <v>1</v>
      </c>
      <c r="G68" s="102">
        <v>2</v>
      </c>
      <c r="H68" s="102">
        <v>2</v>
      </c>
      <c r="I68" s="102">
        <v>3</v>
      </c>
      <c r="J68" s="102">
        <v>3</v>
      </c>
      <c r="K68" s="102">
        <v>6</v>
      </c>
      <c r="L68" s="102">
        <v>5</v>
      </c>
      <c r="M68" s="103"/>
    </row>
    <row r="69" spans="1:13" s="154" customFormat="1" ht="16.5" customHeight="1">
      <c r="A69" s="105" t="s">
        <v>298</v>
      </c>
      <c r="B69" s="105" t="s">
        <v>287</v>
      </c>
      <c r="C69" s="106" t="s">
        <v>299</v>
      </c>
      <c r="D69" s="106" t="s">
        <v>340</v>
      </c>
      <c r="E69" s="107">
        <v>552</v>
      </c>
      <c r="F69" s="107">
        <v>586</v>
      </c>
      <c r="G69" s="107">
        <v>632</v>
      </c>
      <c r="H69" s="107">
        <v>674</v>
      </c>
      <c r="I69" s="107">
        <v>691</v>
      </c>
      <c r="J69" s="107">
        <v>737</v>
      </c>
      <c r="K69" s="107">
        <v>782</v>
      </c>
      <c r="L69" s="107">
        <v>786</v>
      </c>
      <c r="M69" s="108"/>
    </row>
    <row r="70" spans="1:13" ht="16.5" customHeight="1">
      <c r="A70" s="101" t="s">
        <v>300</v>
      </c>
      <c r="B70" s="101" t="s">
        <v>324</v>
      </c>
      <c r="C70" s="75" t="s">
        <v>299</v>
      </c>
      <c r="D70" s="75" t="s">
        <v>213</v>
      </c>
      <c r="E70" s="102">
        <v>42</v>
      </c>
      <c r="F70" s="102">
        <v>44</v>
      </c>
      <c r="G70" s="102">
        <v>44</v>
      </c>
      <c r="H70" s="102">
        <v>45</v>
      </c>
      <c r="I70" s="102">
        <v>43</v>
      </c>
      <c r="J70" s="102">
        <v>74</v>
      </c>
      <c r="K70" s="102">
        <v>72</v>
      </c>
      <c r="L70" s="102">
        <v>54</v>
      </c>
      <c r="M70" s="103"/>
    </row>
    <row r="71" spans="1:13" ht="16.5" customHeight="1">
      <c r="A71" s="101" t="s">
        <v>300</v>
      </c>
      <c r="B71" s="101" t="s">
        <v>326</v>
      </c>
      <c r="C71" s="75" t="s">
        <v>301</v>
      </c>
      <c r="D71" s="75" t="s">
        <v>327</v>
      </c>
      <c r="E71" s="102">
        <v>106</v>
      </c>
      <c r="F71" s="102">
        <v>112</v>
      </c>
      <c r="G71" s="102">
        <v>115</v>
      </c>
      <c r="H71" s="102">
        <v>122</v>
      </c>
      <c r="I71" s="102">
        <v>119</v>
      </c>
      <c r="J71" s="102">
        <v>122</v>
      </c>
      <c r="K71" s="102">
        <v>121</v>
      </c>
      <c r="L71" s="102">
        <v>134</v>
      </c>
      <c r="M71" s="103"/>
    </row>
    <row r="72" spans="1:13" ht="16.5" customHeight="1">
      <c r="A72" s="101" t="s">
        <v>300</v>
      </c>
      <c r="B72" s="101" t="s">
        <v>328</v>
      </c>
      <c r="C72" s="75" t="s">
        <v>301</v>
      </c>
      <c r="D72" s="75" t="s">
        <v>329</v>
      </c>
      <c r="E72" s="102">
        <v>28</v>
      </c>
      <c r="F72" s="102">
        <v>31</v>
      </c>
      <c r="G72" s="102">
        <v>35</v>
      </c>
      <c r="H72" s="102">
        <v>37</v>
      </c>
      <c r="I72" s="102">
        <v>39</v>
      </c>
      <c r="J72" s="102">
        <v>41</v>
      </c>
      <c r="K72" s="102">
        <v>43</v>
      </c>
      <c r="L72" s="102">
        <v>47</v>
      </c>
      <c r="M72" s="103"/>
    </row>
    <row r="73" spans="1:13" ht="16.5" customHeight="1">
      <c r="A73" s="101" t="s">
        <v>300</v>
      </c>
      <c r="B73" s="101" t="s">
        <v>330</v>
      </c>
      <c r="C73" s="75" t="s">
        <v>301</v>
      </c>
      <c r="D73" s="75" t="s">
        <v>331</v>
      </c>
      <c r="E73" s="102">
        <v>29</v>
      </c>
      <c r="F73" s="102">
        <v>32</v>
      </c>
      <c r="G73" s="102">
        <v>37</v>
      </c>
      <c r="H73" s="102">
        <v>41</v>
      </c>
      <c r="I73" s="102">
        <v>43</v>
      </c>
      <c r="J73" s="102">
        <v>45</v>
      </c>
      <c r="K73" s="102">
        <v>49</v>
      </c>
      <c r="L73" s="102">
        <v>55</v>
      </c>
      <c r="M73" s="103"/>
    </row>
    <row r="74" spans="1:13" ht="16.5" customHeight="1">
      <c r="A74" s="101" t="s">
        <v>300</v>
      </c>
      <c r="B74" s="101" t="s">
        <v>332</v>
      </c>
      <c r="C74" s="75" t="s">
        <v>301</v>
      </c>
      <c r="D74" s="75" t="s">
        <v>333</v>
      </c>
      <c r="E74" s="102">
        <v>21</v>
      </c>
      <c r="F74" s="102">
        <v>25</v>
      </c>
      <c r="G74" s="102">
        <v>31</v>
      </c>
      <c r="H74" s="102">
        <v>38</v>
      </c>
      <c r="I74" s="102">
        <v>43</v>
      </c>
      <c r="J74" s="102">
        <v>46</v>
      </c>
      <c r="K74" s="102">
        <v>56</v>
      </c>
      <c r="L74" s="102">
        <v>60</v>
      </c>
      <c r="M74" s="103"/>
    </row>
    <row r="75" spans="1:13" ht="16.5" customHeight="1">
      <c r="A75" s="101" t="s">
        <v>300</v>
      </c>
      <c r="B75" s="101" t="s">
        <v>334</v>
      </c>
      <c r="C75" s="75" t="s">
        <v>301</v>
      </c>
      <c r="D75" s="75" t="s">
        <v>335</v>
      </c>
      <c r="E75" s="102">
        <v>10</v>
      </c>
      <c r="F75" s="102">
        <v>12</v>
      </c>
      <c r="G75" s="102">
        <v>17</v>
      </c>
      <c r="H75" s="102">
        <v>22</v>
      </c>
      <c r="I75" s="102">
        <v>28</v>
      </c>
      <c r="J75" s="102">
        <v>31</v>
      </c>
      <c r="K75" s="102">
        <v>46</v>
      </c>
      <c r="L75" s="102">
        <v>50</v>
      </c>
      <c r="M75" s="103"/>
    </row>
    <row r="76" spans="1:13" ht="16.5" customHeight="1">
      <c r="A76" s="101" t="s">
        <v>300</v>
      </c>
      <c r="B76" s="101" t="s">
        <v>336</v>
      </c>
      <c r="C76" s="75" t="s">
        <v>301</v>
      </c>
      <c r="D76" s="75" t="s">
        <v>337</v>
      </c>
      <c r="E76" s="102">
        <v>2</v>
      </c>
      <c r="F76" s="102">
        <v>2</v>
      </c>
      <c r="G76" s="102">
        <v>4</v>
      </c>
      <c r="H76" s="102">
        <v>5</v>
      </c>
      <c r="I76" s="102">
        <v>6</v>
      </c>
      <c r="J76" s="102">
        <v>7</v>
      </c>
      <c r="K76" s="102">
        <v>12</v>
      </c>
      <c r="L76" s="102">
        <v>11</v>
      </c>
      <c r="M76" s="103"/>
    </row>
    <row r="77" spans="1:13" ht="16.5" customHeight="1">
      <c r="A77" s="101" t="s">
        <v>300</v>
      </c>
      <c r="B77" s="101" t="s">
        <v>338</v>
      </c>
      <c r="C77" s="75" t="s">
        <v>301</v>
      </c>
      <c r="D77" s="75" t="s">
        <v>339</v>
      </c>
      <c r="E77" s="102">
        <v>0</v>
      </c>
      <c r="F77" s="102">
        <v>0</v>
      </c>
      <c r="G77" s="102">
        <v>1</v>
      </c>
      <c r="H77" s="102">
        <v>1</v>
      </c>
      <c r="I77" s="102">
        <v>2</v>
      </c>
      <c r="J77" s="102">
        <v>2</v>
      </c>
      <c r="K77" s="102">
        <v>3</v>
      </c>
      <c r="L77" s="102">
        <v>3</v>
      </c>
      <c r="M77" s="103"/>
    </row>
    <row r="78" spans="1:13" s="154" customFormat="1" ht="16.5" customHeight="1">
      <c r="A78" s="105" t="s">
        <v>300</v>
      </c>
      <c r="B78" s="105" t="s">
        <v>287</v>
      </c>
      <c r="C78" s="106" t="s">
        <v>301</v>
      </c>
      <c r="D78" s="106" t="s">
        <v>340</v>
      </c>
      <c r="E78" s="107">
        <v>238</v>
      </c>
      <c r="F78" s="107">
        <v>259</v>
      </c>
      <c r="G78" s="107">
        <v>283</v>
      </c>
      <c r="H78" s="107">
        <v>311</v>
      </c>
      <c r="I78" s="107">
        <v>324</v>
      </c>
      <c r="J78" s="107">
        <v>367</v>
      </c>
      <c r="K78" s="107">
        <v>403</v>
      </c>
      <c r="L78" s="107">
        <v>414</v>
      </c>
      <c r="M78" s="108"/>
    </row>
    <row r="79" spans="1:13" ht="16.5" customHeight="1">
      <c r="A79" s="101" t="s">
        <v>302</v>
      </c>
      <c r="B79" s="101" t="s">
        <v>324</v>
      </c>
      <c r="C79" s="75" t="s">
        <v>301</v>
      </c>
      <c r="D79" s="75" t="s">
        <v>213</v>
      </c>
      <c r="E79" s="102">
        <v>15</v>
      </c>
      <c r="F79" s="102">
        <v>17</v>
      </c>
      <c r="G79" s="102">
        <v>19</v>
      </c>
      <c r="H79" s="102">
        <v>20</v>
      </c>
      <c r="I79" s="102">
        <v>21</v>
      </c>
      <c r="J79" s="102">
        <v>40</v>
      </c>
      <c r="K79" s="102">
        <v>40</v>
      </c>
      <c r="L79" s="102">
        <v>31</v>
      </c>
      <c r="M79" s="103"/>
    </row>
    <row r="80" spans="1:13" ht="16.5" customHeight="1">
      <c r="A80" s="101" t="s">
        <v>302</v>
      </c>
      <c r="B80" s="101" t="s">
        <v>326</v>
      </c>
      <c r="C80" s="75" t="s">
        <v>303</v>
      </c>
      <c r="D80" s="75" t="s">
        <v>327</v>
      </c>
      <c r="E80" s="102">
        <v>32</v>
      </c>
      <c r="F80" s="102">
        <v>37</v>
      </c>
      <c r="G80" s="102">
        <v>44</v>
      </c>
      <c r="H80" s="102">
        <v>49</v>
      </c>
      <c r="I80" s="102">
        <v>51</v>
      </c>
      <c r="J80" s="102">
        <v>55</v>
      </c>
      <c r="K80" s="102">
        <v>57</v>
      </c>
      <c r="L80" s="102">
        <v>63</v>
      </c>
      <c r="M80" s="103"/>
    </row>
    <row r="81" spans="1:13" ht="16.5" customHeight="1">
      <c r="A81" s="101" t="s">
        <v>302</v>
      </c>
      <c r="B81" s="101" t="s">
        <v>328</v>
      </c>
      <c r="C81" s="75" t="s">
        <v>303</v>
      </c>
      <c r="D81" s="75" t="s">
        <v>329</v>
      </c>
      <c r="E81" s="102">
        <v>8</v>
      </c>
      <c r="F81" s="102">
        <v>10</v>
      </c>
      <c r="G81" s="102">
        <v>12</v>
      </c>
      <c r="H81" s="102">
        <v>14</v>
      </c>
      <c r="I81" s="102">
        <v>15</v>
      </c>
      <c r="J81" s="102">
        <v>17</v>
      </c>
      <c r="K81" s="102">
        <v>19</v>
      </c>
      <c r="L81" s="102">
        <v>20</v>
      </c>
      <c r="M81" s="103"/>
    </row>
    <row r="82" spans="1:13" ht="16.5" customHeight="1">
      <c r="A82" s="101" t="s">
        <v>302</v>
      </c>
      <c r="B82" s="101" t="s">
        <v>330</v>
      </c>
      <c r="C82" s="75" t="s">
        <v>303</v>
      </c>
      <c r="D82" s="75" t="s">
        <v>331</v>
      </c>
      <c r="E82" s="102">
        <v>7</v>
      </c>
      <c r="F82" s="102">
        <v>9</v>
      </c>
      <c r="G82" s="102">
        <v>11</v>
      </c>
      <c r="H82" s="102">
        <v>13</v>
      </c>
      <c r="I82" s="102">
        <v>15</v>
      </c>
      <c r="J82" s="102">
        <v>17</v>
      </c>
      <c r="K82" s="102">
        <v>20</v>
      </c>
      <c r="L82" s="102">
        <v>22</v>
      </c>
      <c r="M82" s="103"/>
    </row>
    <row r="83" spans="1:13" ht="16.5" customHeight="1">
      <c r="A83" s="101" t="s">
        <v>302</v>
      </c>
      <c r="B83" s="101" t="s">
        <v>332</v>
      </c>
      <c r="C83" s="75" t="s">
        <v>303</v>
      </c>
      <c r="D83" s="75" t="s">
        <v>333</v>
      </c>
      <c r="E83" s="102">
        <v>5</v>
      </c>
      <c r="F83" s="102">
        <v>6</v>
      </c>
      <c r="G83" s="102">
        <v>8</v>
      </c>
      <c r="H83" s="102">
        <v>11</v>
      </c>
      <c r="I83" s="102">
        <v>13</v>
      </c>
      <c r="J83" s="102">
        <v>14</v>
      </c>
      <c r="K83" s="102">
        <v>19</v>
      </c>
      <c r="L83" s="102">
        <v>21</v>
      </c>
      <c r="M83" s="103"/>
    </row>
    <row r="84" spans="1:13" ht="16.5" customHeight="1">
      <c r="A84" s="101" t="s">
        <v>302</v>
      </c>
      <c r="B84" s="101" t="s">
        <v>334</v>
      </c>
      <c r="C84" s="75" t="s">
        <v>303</v>
      </c>
      <c r="D84" s="75" t="s">
        <v>335</v>
      </c>
      <c r="E84" s="102">
        <v>3</v>
      </c>
      <c r="F84" s="102">
        <v>3</v>
      </c>
      <c r="G84" s="102">
        <v>5</v>
      </c>
      <c r="H84" s="102">
        <v>7</v>
      </c>
      <c r="I84" s="102">
        <v>8</v>
      </c>
      <c r="J84" s="102">
        <v>9</v>
      </c>
      <c r="K84" s="102">
        <v>14</v>
      </c>
      <c r="L84" s="102">
        <v>15</v>
      </c>
      <c r="M84" s="103"/>
    </row>
    <row r="85" spans="1:13" ht="16.5" customHeight="1">
      <c r="A85" s="101" t="s">
        <v>302</v>
      </c>
      <c r="B85" s="101" t="s">
        <v>336</v>
      </c>
      <c r="C85" s="75" t="s">
        <v>303</v>
      </c>
      <c r="D85" s="75" t="s">
        <v>337</v>
      </c>
      <c r="E85" s="102">
        <v>1</v>
      </c>
      <c r="F85" s="102">
        <v>1</v>
      </c>
      <c r="G85" s="102">
        <v>1</v>
      </c>
      <c r="H85" s="102">
        <v>2</v>
      </c>
      <c r="I85" s="102">
        <v>2</v>
      </c>
      <c r="J85" s="102">
        <v>2</v>
      </c>
      <c r="K85" s="102">
        <v>4</v>
      </c>
      <c r="L85" s="102">
        <v>4</v>
      </c>
      <c r="M85" s="103"/>
    </row>
    <row r="86" spans="1:13" ht="16.5" customHeight="1">
      <c r="A86" s="101" t="s">
        <v>302</v>
      </c>
      <c r="B86" s="101" t="s">
        <v>338</v>
      </c>
      <c r="C86" s="75" t="s">
        <v>303</v>
      </c>
      <c r="D86" s="75" t="s">
        <v>339</v>
      </c>
      <c r="E86" s="102">
        <v>0</v>
      </c>
      <c r="F86" s="102">
        <v>0</v>
      </c>
      <c r="G86" s="102">
        <v>0</v>
      </c>
      <c r="H86" s="102">
        <v>1</v>
      </c>
      <c r="I86" s="102">
        <v>1</v>
      </c>
      <c r="J86" s="102">
        <v>1</v>
      </c>
      <c r="K86" s="102">
        <v>2</v>
      </c>
      <c r="L86" s="102">
        <v>1</v>
      </c>
      <c r="M86" s="103"/>
    </row>
    <row r="87" spans="1:13" s="154" customFormat="1" ht="16.5" customHeight="1">
      <c r="A87" s="105" t="s">
        <v>302</v>
      </c>
      <c r="B87" s="105" t="s">
        <v>287</v>
      </c>
      <c r="C87" s="106" t="s">
        <v>303</v>
      </c>
      <c r="D87" s="106" t="s">
        <v>340</v>
      </c>
      <c r="E87" s="107">
        <v>70</v>
      </c>
      <c r="F87" s="107">
        <v>82</v>
      </c>
      <c r="G87" s="107">
        <v>101</v>
      </c>
      <c r="H87" s="107">
        <v>117</v>
      </c>
      <c r="I87" s="107">
        <v>127</v>
      </c>
      <c r="J87" s="107">
        <v>155</v>
      </c>
      <c r="K87" s="107">
        <v>174</v>
      </c>
      <c r="L87" s="107">
        <v>176</v>
      </c>
      <c r="M87" s="108"/>
    </row>
    <row r="88" spans="1:13" ht="16.5" customHeight="1">
      <c r="A88" s="101" t="s">
        <v>304</v>
      </c>
      <c r="B88" s="101" t="s">
        <v>324</v>
      </c>
      <c r="C88" s="75" t="s">
        <v>303</v>
      </c>
      <c r="D88" s="75" t="s">
        <v>213</v>
      </c>
      <c r="E88" s="102">
        <v>6</v>
      </c>
      <c r="F88" s="102">
        <v>7</v>
      </c>
      <c r="G88" s="102">
        <v>8</v>
      </c>
      <c r="H88" s="102">
        <v>8</v>
      </c>
      <c r="I88" s="102">
        <v>9</v>
      </c>
      <c r="J88" s="102">
        <v>18</v>
      </c>
      <c r="K88" s="102">
        <v>20</v>
      </c>
      <c r="L88" s="102">
        <v>15</v>
      </c>
      <c r="M88" s="103"/>
    </row>
    <row r="89" spans="1:13" ht="16.5" customHeight="1">
      <c r="A89" s="101" t="s">
        <v>304</v>
      </c>
      <c r="B89" s="101" t="s">
        <v>326</v>
      </c>
      <c r="C89" s="75" t="s">
        <v>305</v>
      </c>
      <c r="D89" s="75" t="s">
        <v>327</v>
      </c>
      <c r="E89" s="102">
        <v>9</v>
      </c>
      <c r="F89" s="102">
        <v>11</v>
      </c>
      <c r="G89" s="102">
        <v>14</v>
      </c>
      <c r="H89" s="102">
        <v>16</v>
      </c>
      <c r="I89" s="102">
        <v>18</v>
      </c>
      <c r="J89" s="102">
        <v>21</v>
      </c>
      <c r="K89" s="102">
        <v>23</v>
      </c>
      <c r="L89" s="102">
        <v>29</v>
      </c>
      <c r="M89" s="103"/>
    </row>
    <row r="90" spans="1:13" ht="16.5" customHeight="1">
      <c r="A90" s="101" t="s">
        <v>304</v>
      </c>
      <c r="B90" s="101" t="s">
        <v>328</v>
      </c>
      <c r="C90" s="75" t="s">
        <v>305</v>
      </c>
      <c r="D90" s="75" t="s">
        <v>329</v>
      </c>
      <c r="E90" s="102">
        <v>1</v>
      </c>
      <c r="F90" s="102">
        <v>2</v>
      </c>
      <c r="G90" s="102">
        <v>3</v>
      </c>
      <c r="H90" s="102">
        <v>4</v>
      </c>
      <c r="I90" s="102">
        <v>5</v>
      </c>
      <c r="J90" s="102">
        <v>6</v>
      </c>
      <c r="K90" s="102">
        <v>8</v>
      </c>
      <c r="L90" s="102">
        <v>9</v>
      </c>
      <c r="M90" s="103"/>
    </row>
    <row r="91" spans="1:13" ht="16.5" customHeight="1">
      <c r="A91" s="101" t="s">
        <v>304</v>
      </c>
      <c r="B91" s="101" t="s">
        <v>330</v>
      </c>
      <c r="C91" s="75" t="s">
        <v>305</v>
      </c>
      <c r="D91" s="75" t="s">
        <v>331</v>
      </c>
      <c r="E91" s="102">
        <v>1</v>
      </c>
      <c r="F91" s="102">
        <v>2</v>
      </c>
      <c r="G91" s="102">
        <v>3</v>
      </c>
      <c r="H91" s="102">
        <v>3</v>
      </c>
      <c r="I91" s="102">
        <v>4</v>
      </c>
      <c r="J91" s="102">
        <v>6</v>
      </c>
      <c r="K91" s="102">
        <v>7</v>
      </c>
      <c r="L91" s="102">
        <v>9</v>
      </c>
      <c r="M91" s="103"/>
    </row>
    <row r="92" spans="1:13" ht="16.5" customHeight="1">
      <c r="A92" s="101" t="s">
        <v>304</v>
      </c>
      <c r="B92" s="101" t="s">
        <v>332</v>
      </c>
      <c r="C92" s="75" t="s">
        <v>305</v>
      </c>
      <c r="D92" s="75" t="s">
        <v>333</v>
      </c>
      <c r="E92" s="102">
        <v>1</v>
      </c>
      <c r="F92" s="102">
        <v>1</v>
      </c>
      <c r="G92" s="102">
        <v>2</v>
      </c>
      <c r="H92" s="102">
        <v>2</v>
      </c>
      <c r="I92" s="102">
        <v>3</v>
      </c>
      <c r="J92" s="102">
        <v>4</v>
      </c>
      <c r="K92" s="102">
        <v>6</v>
      </c>
      <c r="L92" s="102">
        <v>8</v>
      </c>
      <c r="M92" s="103"/>
    </row>
    <row r="93" spans="1:13" ht="16.5" customHeight="1">
      <c r="A93" s="101" t="s">
        <v>304</v>
      </c>
      <c r="B93" s="101" t="s">
        <v>334</v>
      </c>
      <c r="C93" s="75" t="s">
        <v>305</v>
      </c>
      <c r="D93" s="75" t="s">
        <v>335</v>
      </c>
      <c r="E93" s="102">
        <v>0</v>
      </c>
      <c r="F93" s="102">
        <v>1</v>
      </c>
      <c r="G93" s="102">
        <v>1</v>
      </c>
      <c r="H93" s="102">
        <v>2</v>
      </c>
      <c r="I93" s="102">
        <v>2</v>
      </c>
      <c r="J93" s="102">
        <v>3</v>
      </c>
      <c r="K93" s="102">
        <v>5</v>
      </c>
      <c r="L93" s="102">
        <v>6</v>
      </c>
      <c r="M93" s="103"/>
    </row>
    <row r="94" spans="1:13" ht="16.5" customHeight="1">
      <c r="A94" s="101" t="s">
        <v>304</v>
      </c>
      <c r="B94" s="101" t="s">
        <v>336</v>
      </c>
      <c r="C94" s="75" t="s">
        <v>305</v>
      </c>
      <c r="D94" s="75" t="s">
        <v>337</v>
      </c>
      <c r="E94" s="102">
        <v>0</v>
      </c>
      <c r="F94" s="102">
        <v>0</v>
      </c>
      <c r="G94" s="102">
        <v>0</v>
      </c>
      <c r="H94" s="102">
        <v>1</v>
      </c>
      <c r="I94" s="102">
        <v>1</v>
      </c>
      <c r="J94" s="102">
        <v>1</v>
      </c>
      <c r="K94" s="102">
        <v>2</v>
      </c>
      <c r="L94" s="102">
        <v>2</v>
      </c>
      <c r="M94" s="103"/>
    </row>
    <row r="95" spans="1:13" ht="16.5" customHeight="1">
      <c r="A95" s="101" t="s">
        <v>304</v>
      </c>
      <c r="B95" s="101" t="s">
        <v>338</v>
      </c>
      <c r="C95" s="75" t="s">
        <v>305</v>
      </c>
      <c r="D95" s="75" t="s">
        <v>339</v>
      </c>
      <c r="E95" s="102">
        <v>0</v>
      </c>
      <c r="F95" s="102">
        <v>0</v>
      </c>
      <c r="G95" s="102">
        <v>0</v>
      </c>
      <c r="H95" s="102">
        <v>0</v>
      </c>
      <c r="I95" s="102">
        <v>0</v>
      </c>
      <c r="J95" s="102">
        <v>0</v>
      </c>
      <c r="K95" s="102">
        <v>1</v>
      </c>
      <c r="L95" s="102">
        <v>1</v>
      </c>
      <c r="M95" s="103"/>
    </row>
    <row r="96" spans="1:13" s="154" customFormat="1" ht="16.5" customHeight="1">
      <c r="A96" s="105" t="s">
        <v>304</v>
      </c>
      <c r="B96" s="105" t="s">
        <v>287</v>
      </c>
      <c r="C96" s="106" t="s">
        <v>305</v>
      </c>
      <c r="D96" s="106" t="s">
        <v>340</v>
      </c>
      <c r="E96" s="107">
        <v>19</v>
      </c>
      <c r="F96" s="107">
        <v>24</v>
      </c>
      <c r="G96" s="107">
        <v>30</v>
      </c>
      <c r="H96" s="107">
        <v>36</v>
      </c>
      <c r="I96" s="107">
        <v>43</v>
      </c>
      <c r="J96" s="107">
        <v>59</v>
      </c>
      <c r="K96" s="107">
        <v>72</v>
      </c>
      <c r="L96" s="107">
        <v>79</v>
      </c>
      <c r="M96" s="108"/>
    </row>
    <row r="97" spans="1:13" ht="16.5" customHeight="1">
      <c r="A97" s="101" t="s">
        <v>306</v>
      </c>
      <c r="B97" s="101" t="s">
        <v>324</v>
      </c>
      <c r="C97" s="75" t="s">
        <v>305</v>
      </c>
      <c r="D97" s="75" t="s">
        <v>213</v>
      </c>
      <c r="E97" s="102">
        <v>1</v>
      </c>
      <c r="F97" s="102">
        <v>0</v>
      </c>
      <c r="G97" s="102">
        <v>1</v>
      </c>
      <c r="H97" s="102">
        <v>1</v>
      </c>
      <c r="I97" s="102">
        <v>1</v>
      </c>
      <c r="J97" s="102">
        <v>1</v>
      </c>
      <c r="K97" s="102">
        <v>1</v>
      </c>
      <c r="L97" s="102">
        <v>1</v>
      </c>
      <c r="M97" s="103"/>
    </row>
    <row r="98" spans="1:13" ht="16.5" customHeight="1">
      <c r="A98" s="101" t="s">
        <v>306</v>
      </c>
      <c r="B98" s="101" t="s">
        <v>326</v>
      </c>
      <c r="C98" s="75" t="s">
        <v>307</v>
      </c>
      <c r="D98" s="75" t="s">
        <v>327</v>
      </c>
      <c r="E98" s="102">
        <v>0</v>
      </c>
      <c r="F98" s="102">
        <v>1</v>
      </c>
      <c r="G98" s="102">
        <v>1</v>
      </c>
      <c r="H98" s="102">
        <v>1</v>
      </c>
      <c r="I98" s="102">
        <v>1</v>
      </c>
      <c r="J98" s="102">
        <v>1</v>
      </c>
      <c r="K98" s="102">
        <v>1</v>
      </c>
      <c r="L98" s="102">
        <v>2</v>
      </c>
      <c r="M98" s="103"/>
    </row>
    <row r="99" spans="1:13" ht="16.5" customHeight="1">
      <c r="A99" s="101" t="s">
        <v>306</v>
      </c>
      <c r="B99" s="101" t="s">
        <v>328</v>
      </c>
      <c r="C99" s="75" t="s">
        <v>307</v>
      </c>
      <c r="D99" s="75" t="s">
        <v>329</v>
      </c>
      <c r="E99" s="102">
        <v>0</v>
      </c>
      <c r="F99" s="102">
        <v>0</v>
      </c>
      <c r="G99" s="102">
        <v>0</v>
      </c>
      <c r="H99" s="102">
        <v>0</v>
      </c>
      <c r="I99" s="102">
        <v>0</v>
      </c>
      <c r="J99" s="102">
        <v>0</v>
      </c>
      <c r="K99" s="102">
        <v>0</v>
      </c>
      <c r="L99" s="102">
        <v>0</v>
      </c>
      <c r="M99" s="103"/>
    </row>
    <row r="100" spans="1:13" ht="16.5" customHeight="1">
      <c r="A100" s="101" t="s">
        <v>306</v>
      </c>
      <c r="B100" s="101" t="s">
        <v>330</v>
      </c>
      <c r="C100" s="75" t="s">
        <v>307</v>
      </c>
      <c r="D100" s="75" t="s">
        <v>331</v>
      </c>
      <c r="E100" s="102">
        <v>0</v>
      </c>
      <c r="F100" s="102">
        <v>0</v>
      </c>
      <c r="G100" s="102">
        <v>0</v>
      </c>
      <c r="H100" s="102">
        <v>0</v>
      </c>
      <c r="I100" s="102">
        <v>0</v>
      </c>
      <c r="J100" s="102">
        <v>0</v>
      </c>
      <c r="K100" s="102">
        <v>0</v>
      </c>
      <c r="L100" s="102">
        <v>0</v>
      </c>
      <c r="M100" s="103"/>
    </row>
    <row r="101" spans="1:13" ht="16.5" customHeight="1">
      <c r="A101" s="101" t="s">
        <v>306</v>
      </c>
      <c r="B101" s="101" t="s">
        <v>332</v>
      </c>
      <c r="C101" s="75" t="s">
        <v>307</v>
      </c>
      <c r="D101" s="75" t="s">
        <v>333</v>
      </c>
      <c r="E101" s="102">
        <v>0</v>
      </c>
      <c r="F101" s="102">
        <v>0</v>
      </c>
      <c r="G101" s="102">
        <v>0</v>
      </c>
      <c r="H101" s="102">
        <v>0</v>
      </c>
      <c r="I101" s="102">
        <v>0</v>
      </c>
      <c r="J101" s="102">
        <v>0</v>
      </c>
      <c r="K101" s="102">
        <v>0</v>
      </c>
      <c r="L101" s="102">
        <v>0</v>
      </c>
      <c r="M101" s="103"/>
    </row>
    <row r="102" spans="1:13" ht="16.5" customHeight="1">
      <c r="A102" s="101" t="s">
        <v>306</v>
      </c>
      <c r="B102" s="101" t="s">
        <v>334</v>
      </c>
      <c r="C102" s="75" t="s">
        <v>307</v>
      </c>
      <c r="D102" s="75" t="s">
        <v>335</v>
      </c>
      <c r="E102" s="102">
        <v>0</v>
      </c>
      <c r="F102" s="102">
        <v>0</v>
      </c>
      <c r="G102" s="102">
        <v>0</v>
      </c>
      <c r="H102" s="102">
        <v>0</v>
      </c>
      <c r="I102" s="102">
        <v>0</v>
      </c>
      <c r="J102" s="102">
        <v>0</v>
      </c>
      <c r="K102" s="102">
        <v>0</v>
      </c>
      <c r="L102" s="102">
        <v>0</v>
      </c>
      <c r="M102" s="103"/>
    </row>
    <row r="103" spans="1:13" ht="16.5" customHeight="1">
      <c r="A103" s="101" t="s">
        <v>306</v>
      </c>
      <c r="B103" s="101" t="s">
        <v>336</v>
      </c>
      <c r="C103" s="75" t="s">
        <v>307</v>
      </c>
      <c r="D103" s="75" t="s">
        <v>337</v>
      </c>
      <c r="E103" s="102">
        <v>0</v>
      </c>
      <c r="F103" s="102">
        <v>0</v>
      </c>
      <c r="G103" s="102">
        <v>0</v>
      </c>
      <c r="H103" s="102">
        <v>0</v>
      </c>
      <c r="I103" s="102">
        <v>0</v>
      </c>
      <c r="J103" s="102">
        <v>0</v>
      </c>
      <c r="K103" s="102">
        <v>0</v>
      </c>
      <c r="L103" s="102">
        <v>0</v>
      </c>
      <c r="M103" s="103"/>
    </row>
    <row r="104" spans="1:13" ht="16.5" customHeight="1">
      <c r="A104" s="101" t="s">
        <v>306</v>
      </c>
      <c r="B104" s="101" t="s">
        <v>338</v>
      </c>
      <c r="C104" s="75" t="s">
        <v>307</v>
      </c>
      <c r="D104" s="75" t="s">
        <v>339</v>
      </c>
      <c r="E104" s="102">
        <v>0</v>
      </c>
      <c r="F104" s="102">
        <v>0</v>
      </c>
      <c r="G104" s="102">
        <v>0</v>
      </c>
      <c r="H104" s="102">
        <v>0</v>
      </c>
      <c r="I104" s="102">
        <v>0</v>
      </c>
      <c r="J104" s="102">
        <v>0</v>
      </c>
      <c r="K104" s="102">
        <v>0</v>
      </c>
      <c r="L104" s="102">
        <v>0</v>
      </c>
      <c r="M104" s="103"/>
    </row>
    <row r="105" spans="1:13" s="154" customFormat="1" ht="16.5" customHeight="1">
      <c r="A105" s="105" t="s">
        <v>306</v>
      </c>
      <c r="B105" s="105" t="s">
        <v>287</v>
      </c>
      <c r="C105" s="106" t="s">
        <v>307</v>
      </c>
      <c r="D105" s="106" t="s">
        <v>340</v>
      </c>
      <c r="E105" s="107">
        <v>1</v>
      </c>
      <c r="F105" s="107">
        <v>1</v>
      </c>
      <c r="G105" s="107">
        <v>1</v>
      </c>
      <c r="H105" s="107">
        <v>2</v>
      </c>
      <c r="I105" s="107">
        <v>2</v>
      </c>
      <c r="J105" s="107">
        <v>3</v>
      </c>
      <c r="K105" s="107">
        <v>3</v>
      </c>
      <c r="L105" s="107">
        <v>4</v>
      </c>
      <c r="M105" s="108"/>
    </row>
    <row r="106" spans="1:13" ht="16.5" customHeight="1">
      <c r="A106" s="101" t="s">
        <v>308</v>
      </c>
      <c r="B106" s="101" t="s">
        <v>324</v>
      </c>
      <c r="C106" s="75" t="s">
        <v>307</v>
      </c>
      <c r="D106" s="75" t="s">
        <v>213</v>
      </c>
      <c r="E106" s="102">
        <v>2</v>
      </c>
      <c r="F106" s="102">
        <v>1</v>
      </c>
      <c r="G106" s="102">
        <v>1</v>
      </c>
      <c r="H106" s="102">
        <v>0</v>
      </c>
      <c r="I106" s="102">
        <v>0</v>
      </c>
      <c r="J106" s="102">
        <v>0</v>
      </c>
      <c r="K106" s="102">
        <v>0</v>
      </c>
      <c r="L106" s="102">
        <v>0</v>
      </c>
      <c r="M106" s="103"/>
    </row>
    <row r="107" spans="1:13" ht="16.5" customHeight="1">
      <c r="A107" s="101" t="s">
        <v>308</v>
      </c>
      <c r="B107" s="101" t="s">
        <v>326</v>
      </c>
      <c r="C107" s="75" t="s">
        <v>309</v>
      </c>
      <c r="D107" s="75" t="s">
        <v>327</v>
      </c>
      <c r="E107" s="102">
        <v>4</v>
      </c>
      <c r="F107" s="102">
        <v>2</v>
      </c>
      <c r="G107" s="102">
        <v>2</v>
      </c>
      <c r="H107" s="102">
        <v>1</v>
      </c>
      <c r="I107" s="102">
        <v>1</v>
      </c>
      <c r="J107" s="102">
        <v>1</v>
      </c>
      <c r="K107" s="102">
        <v>1</v>
      </c>
      <c r="L107" s="102">
        <v>1</v>
      </c>
      <c r="M107" s="103"/>
    </row>
    <row r="108" spans="1:13" ht="16.5" customHeight="1">
      <c r="A108" s="101" t="s">
        <v>308</v>
      </c>
      <c r="B108" s="101" t="s">
        <v>328</v>
      </c>
      <c r="C108" s="75" t="s">
        <v>309</v>
      </c>
      <c r="D108" s="75" t="s">
        <v>329</v>
      </c>
      <c r="E108" s="102">
        <v>0</v>
      </c>
      <c r="F108" s="102">
        <v>0</v>
      </c>
      <c r="G108" s="102">
        <v>0</v>
      </c>
      <c r="H108" s="102">
        <v>0</v>
      </c>
      <c r="I108" s="102">
        <v>0</v>
      </c>
      <c r="J108" s="102">
        <v>0</v>
      </c>
      <c r="K108" s="102">
        <v>0</v>
      </c>
      <c r="L108" s="102">
        <v>0</v>
      </c>
      <c r="M108" s="103"/>
    </row>
    <row r="109" spans="1:13" ht="16.5" customHeight="1">
      <c r="A109" s="101" t="s">
        <v>308</v>
      </c>
      <c r="B109" s="101" t="s">
        <v>330</v>
      </c>
      <c r="C109" s="75" t="s">
        <v>309</v>
      </c>
      <c r="D109" s="75" t="s">
        <v>331</v>
      </c>
      <c r="E109" s="102">
        <v>0</v>
      </c>
      <c r="F109" s="102">
        <v>0</v>
      </c>
      <c r="G109" s="102">
        <v>0</v>
      </c>
      <c r="H109" s="102">
        <v>0</v>
      </c>
      <c r="I109" s="102">
        <v>0</v>
      </c>
      <c r="J109" s="102">
        <v>0</v>
      </c>
      <c r="K109" s="102">
        <v>0</v>
      </c>
      <c r="L109" s="102">
        <v>0</v>
      </c>
      <c r="M109" s="103"/>
    </row>
    <row r="110" spans="1:13" ht="16.5" customHeight="1">
      <c r="A110" s="101" t="s">
        <v>308</v>
      </c>
      <c r="B110" s="101" t="s">
        <v>332</v>
      </c>
      <c r="C110" s="75" t="s">
        <v>309</v>
      </c>
      <c r="D110" s="75" t="s">
        <v>333</v>
      </c>
      <c r="E110" s="102">
        <v>0</v>
      </c>
      <c r="F110" s="102">
        <v>0</v>
      </c>
      <c r="G110" s="102">
        <v>0</v>
      </c>
      <c r="H110" s="102">
        <v>0</v>
      </c>
      <c r="I110" s="102">
        <v>0</v>
      </c>
      <c r="J110" s="102">
        <v>0</v>
      </c>
      <c r="K110" s="102">
        <v>0</v>
      </c>
      <c r="L110" s="102">
        <v>0</v>
      </c>
      <c r="M110" s="103"/>
    </row>
    <row r="111" spans="1:13" ht="16.5" customHeight="1">
      <c r="A111" s="101" t="s">
        <v>308</v>
      </c>
      <c r="B111" s="101" t="s">
        <v>334</v>
      </c>
      <c r="C111" s="75" t="s">
        <v>309</v>
      </c>
      <c r="D111" s="75" t="s">
        <v>335</v>
      </c>
      <c r="E111" s="102">
        <v>0</v>
      </c>
      <c r="F111" s="102">
        <v>0</v>
      </c>
      <c r="G111" s="102">
        <v>0</v>
      </c>
      <c r="H111" s="102">
        <v>0</v>
      </c>
      <c r="I111" s="102">
        <v>0</v>
      </c>
      <c r="J111" s="102">
        <v>0</v>
      </c>
      <c r="K111" s="102">
        <v>0</v>
      </c>
      <c r="L111" s="102">
        <v>0</v>
      </c>
      <c r="M111" s="103"/>
    </row>
    <row r="112" spans="1:13" ht="16.5" customHeight="1">
      <c r="A112" s="101" t="s">
        <v>308</v>
      </c>
      <c r="B112" s="101" t="s">
        <v>336</v>
      </c>
      <c r="C112" s="75" t="s">
        <v>309</v>
      </c>
      <c r="D112" s="75" t="s">
        <v>337</v>
      </c>
      <c r="E112" s="102">
        <v>0</v>
      </c>
      <c r="F112" s="102">
        <v>0</v>
      </c>
      <c r="G112" s="102">
        <v>0</v>
      </c>
      <c r="H112" s="102">
        <v>0</v>
      </c>
      <c r="I112" s="102">
        <v>0</v>
      </c>
      <c r="J112" s="102">
        <v>0</v>
      </c>
      <c r="K112" s="102">
        <v>0</v>
      </c>
      <c r="L112" s="102">
        <v>0</v>
      </c>
      <c r="M112" s="103"/>
    </row>
    <row r="113" spans="1:13" ht="16.5" customHeight="1">
      <c r="A113" s="101" t="s">
        <v>308</v>
      </c>
      <c r="B113" s="101" t="s">
        <v>338</v>
      </c>
      <c r="C113" s="75" t="s">
        <v>309</v>
      </c>
      <c r="D113" s="75" t="s">
        <v>339</v>
      </c>
      <c r="E113" s="102">
        <v>0</v>
      </c>
      <c r="F113" s="102">
        <v>0</v>
      </c>
      <c r="G113" s="102">
        <v>0</v>
      </c>
      <c r="H113" s="102">
        <v>0</v>
      </c>
      <c r="I113" s="102">
        <v>0</v>
      </c>
      <c r="J113" s="102">
        <v>0</v>
      </c>
      <c r="K113" s="102">
        <v>0</v>
      </c>
      <c r="L113" s="102">
        <v>0</v>
      </c>
      <c r="M113" s="103"/>
    </row>
    <row r="114" spans="1:13" s="154" customFormat="1" ht="16.5" customHeight="1">
      <c r="A114" s="105" t="s">
        <v>308</v>
      </c>
      <c r="B114" s="105" t="s">
        <v>287</v>
      </c>
      <c r="C114" s="106" t="s">
        <v>309</v>
      </c>
      <c r="D114" s="106" t="s">
        <v>340</v>
      </c>
      <c r="E114" s="107">
        <v>6</v>
      </c>
      <c r="F114" s="107">
        <v>4</v>
      </c>
      <c r="G114" s="107">
        <v>3</v>
      </c>
      <c r="H114" s="107">
        <v>2</v>
      </c>
      <c r="I114" s="107">
        <v>1</v>
      </c>
      <c r="J114" s="107">
        <v>1</v>
      </c>
      <c r="K114" s="107">
        <v>1</v>
      </c>
      <c r="L114" s="107">
        <v>1</v>
      </c>
      <c r="M114" s="108"/>
    </row>
    <row r="115" spans="1:13" ht="16.5" customHeight="1">
      <c r="A115" s="101" t="s">
        <v>115</v>
      </c>
      <c r="B115" s="101" t="s">
        <v>324</v>
      </c>
      <c r="C115" s="75" t="s">
        <v>309</v>
      </c>
      <c r="D115" s="75" t="s">
        <v>213</v>
      </c>
      <c r="E115" s="102">
        <v>3122</v>
      </c>
      <c r="F115" s="102">
        <v>3099</v>
      </c>
      <c r="G115" s="102">
        <v>2915</v>
      </c>
      <c r="H115" s="102">
        <v>2750</v>
      </c>
      <c r="I115" s="102">
        <v>2533</v>
      </c>
      <c r="J115" s="102">
        <v>2851</v>
      </c>
      <c r="K115" s="102">
        <v>2382</v>
      </c>
      <c r="L115" s="102">
        <v>1946</v>
      </c>
      <c r="M115" s="103"/>
    </row>
    <row r="116" spans="1:13" ht="16.5" customHeight="1">
      <c r="A116" s="101" t="s">
        <v>115</v>
      </c>
      <c r="B116" s="101" t="s">
        <v>326</v>
      </c>
      <c r="C116" s="75" t="s">
        <v>213</v>
      </c>
      <c r="D116" s="75" t="s">
        <v>327</v>
      </c>
      <c r="E116" s="102">
        <v>7383</v>
      </c>
      <c r="F116" s="102">
        <v>7349</v>
      </c>
      <c r="G116" s="102">
        <v>7278</v>
      </c>
      <c r="H116" s="102">
        <v>7089</v>
      </c>
      <c r="I116" s="102">
        <v>6647</v>
      </c>
      <c r="J116" s="102">
        <v>5854</v>
      </c>
      <c r="K116" s="102">
        <v>5523</v>
      </c>
      <c r="L116" s="102">
        <v>5900</v>
      </c>
      <c r="M116" s="103"/>
    </row>
    <row r="117" spans="1:13" ht="16.5" customHeight="1">
      <c r="A117" s="101" t="s">
        <v>115</v>
      </c>
      <c r="B117" s="101" t="s">
        <v>328</v>
      </c>
      <c r="C117" s="75" t="s">
        <v>213</v>
      </c>
      <c r="D117" s="75" t="s">
        <v>329</v>
      </c>
      <c r="E117" s="102">
        <v>1640</v>
      </c>
      <c r="F117" s="102">
        <v>1779</v>
      </c>
      <c r="G117" s="102">
        <v>1943</v>
      </c>
      <c r="H117" s="102">
        <v>1954</v>
      </c>
      <c r="I117" s="102">
        <v>1960</v>
      </c>
      <c r="J117" s="102">
        <v>1867</v>
      </c>
      <c r="K117" s="102">
        <v>1806</v>
      </c>
      <c r="L117" s="102">
        <v>1865</v>
      </c>
      <c r="M117" s="103"/>
    </row>
    <row r="118" spans="1:13" ht="16.5" customHeight="1">
      <c r="A118" s="101" t="s">
        <v>115</v>
      </c>
      <c r="B118" s="101" t="s">
        <v>330</v>
      </c>
      <c r="C118" s="75" t="s">
        <v>213</v>
      </c>
      <c r="D118" s="75" t="s">
        <v>331</v>
      </c>
      <c r="E118" s="102">
        <v>1410</v>
      </c>
      <c r="F118" s="102">
        <v>1523</v>
      </c>
      <c r="G118" s="102">
        <v>1756</v>
      </c>
      <c r="H118" s="102">
        <v>1826</v>
      </c>
      <c r="I118" s="102">
        <v>1878</v>
      </c>
      <c r="J118" s="102">
        <v>1819</v>
      </c>
      <c r="K118" s="102">
        <v>1838</v>
      </c>
      <c r="L118" s="102">
        <v>1887</v>
      </c>
      <c r="M118" s="103"/>
    </row>
    <row r="119" spans="1:13" ht="16.5" customHeight="1">
      <c r="A119" s="101" t="s">
        <v>115</v>
      </c>
      <c r="B119" s="101" t="s">
        <v>332</v>
      </c>
      <c r="C119" s="75" t="s">
        <v>213</v>
      </c>
      <c r="D119" s="75" t="s">
        <v>333</v>
      </c>
      <c r="E119" s="102">
        <v>787</v>
      </c>
      <c r="F119" s="102">
        <v>896</v>
      </c>
      <c r="G119" s="102">
        <v>1154</v>
      </c>
      <c r="H119" s="102">
        <v>1312</v>
      </c>
      <c r="I119" s="102">
        <v>1439</v>
      </c>
      <c r="J119" s="102">
        <v>1418</v>
      </c>
      <c r="K119" s="102">
        <v>1578</v>
      </c>
      <c r="L119" s="102">
        <v>1589</v>
      </c>
      <c r="M119" s="103"/>
    </row>
    <row r="120" spans="1:13" ht="16.5" customHeight="1">
      <c r="A120" s="101" t="s">
        <v>115</v>
      </c>
      <c r="B120" s="101" t="s">
        <v>334</v>
      </c>
      <c r="C120" s="75" t="s">
        <v>213</v>
      </c>
      <c r="D120" s="75" t="s">
        <v>335</v>
      </c>
      <c r="E120" s="102">
        <v>232</v>
      </c>
      <c r="F120" s="102">
        <v>277</v>
      </c>
      <c r="G120" s="102">
        <v>406</v>
      </c>
      <c r="H120" s="102">
        <v>526</v>
      </c>
      <c r="I120" s="102">
        <v>655</v>
      </c>
      <c r="J120" s="102">
        <v>667</v>
      </c>
      <c r="K120" s="102">
        <v>950</v>
      </c>
      <c r="L120" s="102">
        <v>923</v>
      </c>
      <c r="M120" s="103"/>
    </row>
    <row r="121" spans="1:13" ht="16.5" customHeight="1">
      <c r="A121" s="101" t="s">
        <v>115</v>
      </c>
      <c r="B121" s="101" t="s">
        <v>336</v>
      </c>
      <c r="C121" s="75" t="s">
        <v>213</v>
      </c>
      <c r="D121" s="75" t="s">
        <v>337</v>
      </c>
      <c r="E121" s="102">
        <v>25</v>
      </c>
      <c r="F121" s="102">
        <v>28</v>
      </c>
      <c r="G121" s="102">
        <v>44</v>
      </c>
      <c r="H121" s="102">
        <v>56</v>
      </c>
      <c r="I121" s="102">
        <v>71</v>
      </c>
      <c r="J121" s="102">
        <v>70</v>
      </c>
      <c r="K121" s="102">
        <v>132</v>
      </c>
      <c r="L121" s="102">
        <v>108</v>
      </c>
      <c r="M121" s="103"/>
    </row>
    <row r="122" spans="1:13" ht="16.5" customHeight="1">
      <c r="A122" s="101" t="s">
        <v>115</v>
      </c>
      <c r="B122" s="101" t="s">
        <v>338</v>
      </c>
      <c r="C122" s="75" t="s">
        <v>213</v>
      </c>
      <c r="D122" s="75" t="s">
        <v>339</v>
      </c>
      <c r="E122" s="102">
        <v>3</v>
      </c>
      <c r="F122" s="102">
        <v>3</v>
      </c>
      <c r="G122" s="102">
        <v>6</v>
      </c>
      <c r="H122" s="102">
        <v>8</v>
      </c>
      <c r="I122" s="102">
        <v>10</v>
      </c>
      <c r="J122" s="102">
        <v>10</v>
      </c>
      <c r="K122" s="102">
        <v>21</v>
      </c>
      <c r="L122" s="102">
        <v>15</v>
      </c>
      <c r="M122" s="103"/>
    </row>
    <row r="123" spans="1:13" s="154" customFormat="1" ht="16.5" customHeight="1">
      <c r="A123" s="105" t="s">
        <v>115</v>
      </c>
      <c r="B123" s="105" t="s">
        <v>287</v>
      </c>
      <c r="C123" s="106" t="s">
        <v>213</v>
      </c>
      <c r="D123" s="106" t="s">
        <v>340</v>
      </c>
      <c r="E123" s="107">
        <v>14602</v>
      </c>
      <c r="F123" s="107">
        <v>14954</v>
      </c>
      <c r="G123" s="107">
        <v>15503</v>
      </c>
      <c r="H123" s="107">
        <v>15520</v>
      </c>
      <c r="I123" s="107">
        <v>15193</v>
      </c>
      <c r="J123" s="107">
        <v>14555</v>
      </c>
      <c r="K123" s="107">
        <v>14229</v>
      </c>
      <c r="L123" s="107">
        <v>14233</v>
      </c>
      <c r="M123" s="108"/>
    </row>
    <row r="124" spans="1:13" ht="16.5" customHeight="1">
      <c r="A124" s="110"/>
      <c r="C124" s="111" t="s">
        <v>213</v>
      </c>
      <c r="D124" s="111" t="s">
        <v>213</v>
      </c>
    </row>
    <row r="125" spans="1:13" ht="16.5" customHeight="1"/>
    <row r="126" spans="1:13" s="95" customFormat="1" ht="18" customHeight="1">
      <c r="A126" s="97"/>
      <c r="B126" s="97"/>
      <c r="C126" s="97"/>
      <c r="D126" s="98"/>
      <c r="E126" s="242" t="s">
        <v>310</v>
      </c>
      <c r="F126" s="242"/>
      <c r="G126" s="242"/>
      <c r="H126" s="242"/>
      <c r="I126" s="242"/>
      <c r="J126" s="242"/>
      <c r="K126" s="242"/>
      <c r="L126" s="242"/>
      <c r="M126" s="242"/>
    </row>
    <row r="127" spans="1:13" ht="30" customHeight="1">
      <c r="A127" s="99" t="s">
        <v>322</v>
      </c>
      <c r="B127" s="99" t="s">
        <v>323</v>
      </c>
      <c r="C127" s="100"/>
      <c r="D127" s="100"/>
      <c r="E127" s="153"/>
      <c r="F127" s="153"/>
      <c r="G127" s="153"/>
      <c r="H127" s="153"/>
      <c r="I127" s="153"/>
      <c r="J127" s="153"/>
      <c r="K127" s="153"/>
      <c r="L127" s="153"/>
      <c r="M127" s="153"/>
    </row>
    <row r="128" spans="1:13" ht="11.25" hidden="1" customHeight="1">
      <c r="A128" s="112"/>
      <c r="B128" s="112"/>
      <c r="C128" s="112" t="s">
        <v>314</v>
      </c>
      <c r="D128" s="112" t="s">
        <v>325</v>
      </c>
      <c r="E128" s="75" t="s">
        <v>67</v>
      </c>
      <c r="F128" s="75" t="s">
        <v>68</v>
      </c>
      <c r="G128" s="75" t="s">
        <v>69</v>
      </c>
      <c r="H128" s="75" t="s">
        <v>70</v>
      </c>
      <c r="I128" s="75" t="s">
        <v>71</v>
      </c>
      <c r="J128" s="75" t="s">
        <v>72</v>
      </c>
      <c r="K128" s="75" t="s">
        <v>73</v>
      </c>
      <c r="L128" s="75" t="s">
        <v>74</v>
      </c>
      <c r="M128" s="75" t="s">
        <v>75</v>
      </c>
    </row>
    <row r="129" spans="1:17" ht="16.5" customHeight="1">
      <c r="A129" s="101" t="s">
        <v>282</v>
      </c>
      <c r="B129" s="101" t="s">
        <v>324</v>
      </c>
      <c r="C129" s="75" t="s">
        <v>284</v>
      </c>
      <c r="D129" s="75" t="s">
        <v>327</v>
      </c>
      <c r="E129" s="102">
        <v>308</v>
      </c>
      <c r="F129" s="102">
        <v>311</v>
      </c>
      <c r="G129" s="102">
        <v>309</v>
      </c>
      <c r="H129" s="102">
        <v>318</v>
      </c>
      <c r="I129" s="102">
        <v>304</v>
      </c>
      <c r="J129" s="102">
        <v>330</v>
      </c>
      <c r="K129" s="102">
        <v>283</v>
      </c>
      <c r="L129" s="102">
        <v>291</v>
      </c>
      <c r="M129" s="103"/>
      <c r="N129" s="104"/>
      <c r="O129" s="104"/>
    </row>
    <row r="130" spans="1:17" ht="16.5" customHeight="1">
      <c r="A130" s="101" t="s">
        <v>282</v>
      </c>
      <c r="B130" s="101" t="s">
        <v>326</v>
      </c>
      <c r="C130" s="75" t="s">
        <v>284</v>
      </c>
      <c r="D130" s="75" t="s">
        <v>329</v>
      </c>
      <c r="E130" s="102">
        <v>7759</v>
      </c>
      <c r="F130" s="102">
        <v>8023</v>
      </c>
      <c r="G130" s="102">
        <v>8719</v>
      </c>
      <c r="H130" s="102">
        <v>9220</v>
      </c>
      <c r="I130" s="102">
        <v>9603</v>
      </c>
      <c r="J130" s="102">
        <v>9395</v>
      </c>
      <c r="K130" s="102">
        <v>9132</v>
      </c>
      <c r="L130" s="102">
        <v>9767</v>
      </c>
      <c r="M130" s="103"/>
      <c r="N130" s="104"/>
      <c r="O130" s="104"/>
    </row>
    <row r="131" spans="1:17" ht="16.5" customHeight="1">
      <c r="A131" s="101" t="s">
        <v>282</v>
      </c>
      <c r="B131" s="101" t="s">
        <v>328</v>
      </c>
      <c r="C131" s="75" t="s">
        <v>284</v>
      </c>
      <c r="D131" s="75" t="s">
        <v>331</v>
      </c>
      <c r="E131" s="102">
        <v>870</v>
      </c>
      <c r="F131" s="102">
        <v>818</v>
      </c>
      <c r="G131" s="102">
        <v>1029</v>
      </c>
      <c r="H131" s="102">
        <v>1228</v>
      </c>
      <c r="I131" s="102">
        <v>1358</v>
      </c>
      <c r="J131" s="102">
        <v>2517</v>
      </c>
      <c r="K131" s="102">
        <v>1603</v>
      </c>
      <c r="L131" s="102">
        <v>1450</v>
      </c>
      <c r="M131" s="103"/>
      <c r="N131" s="104"/>
      <c r="O131" s="104"/>
    </row>
    <row r="132" spans="1:17" ht="16.5" customHeight="1">
      <c r="A132" s="101" t="s">
        <v>282</v>
      </c>
      <c r="B132" s="101" t="s">
        <v>330</v>
      </c>
      <c r="C132" s="75" t="s">
        <v>284</v>
      </c>
      <c r="D132" s="75" t="s">
        <v>333</v>
      </c>
      <c r="E132" s="102">
        <v>144</v>
      </c>
      <c r="F132" s="102">
        <v>141</v>
      </c>
      <c r="G132" s="102">
        <v>155</v>
      </c>
      <c r="H132" s="102">
        <v>172</v>
      </c>
      <c r="I132" s="102">
        <v>184</v>
      </c>
      <c r="J132" s="102">
        <v>1644</v>
      </c>
      <c r="K132" s="102">
        <v>259</v>
      </c>
      <c r="L132" s="102">
        <v>262</v>
      </c>
      <c r="M132" s="103"/>
      <c r="N132" s="104"/>
      <c r="O132" s="104"/>
    </row>
    <row r="133" spans="1:17" ht="16.5" customHeight="1">
      <c r="A133" s="101" t="s">
        <v>282</v>
      </c>
      <c r="B133" s="101" t="s">
        <v>332</v>
      </c>
      <c r="C133" s="75" t="s">
        <v>284</v>
      </c>
      <c r="D133" s="75" t="s">
        <v>335</v>
      </c>
      <c r="E133" s="102">
        <v>12</v>
      </c>
      <c r="F133" s="102">
        <v>12</v>
      </c>
      <c r="G133" s="102">
        <v>19</v>
      </c>
      <c r="H133" s="102">
        <v>28</v>
      </c>
      <c r="I133" s="102">
        <v>28</v>
      </c>
      <c r="J133" s="102">
        <v>279</v>
      </c>
      <c r="K133" s="102">
        <v>33</v>
      </c>
      <c r="L133" s="102">
        <v>33</v>
      </c>
      <c r="M133" s="103"/>
      <c r="N133" s="104"/>
      <c r="O133" s="104"/>
    </row>
    <row r="134" spans="1:17" ht="16.5" customHeight="1">
      <c r="A134" s="101" t="s">
        <v>282</v>
      </c>
      <c r="B134" s="101" t="s">
        <v>334</v>
      </c>
      <c r="C134" s="75" t="s">
        <v>284</v>
      </c>
      <c r="D134" s="75" t="s">
        <v>337</v>
      </c>
      <c r="E134" s="102">
        <v>3</v>
      </c>
      <c r="F134" s="102">
        <v>3</v>
      </c>
      <c r="G134" s="102">
        <v>4</v>
      </c>
      <c r="H134" s="102">
        <v>6</v>
      </c>
      <c r="I134" s="102">
        <v>10</v>
      </c>
      <c r="J134" s="102">
        <v>18</v>
      </c>
      <c r="K134" s="102">
        <v>9</v>
      </c>
      <c r="L134" s="102">
        <v>11</v>
      </c>
      <c r="M134" s="103"/>
      <c r="N134" s="104"/>
      <c r="O134" s="104"/>
    </row>
    <row r="135" spans="1:17" ht="16.5" customHeight="1">
      <c r="A135" s="101" t="s">
        <v>282</v>
      </c>
      <c r="B135" s="101" t="s">
        <v>336</v>
      </c>
      <c r="C135" s="75" t="s">
        <v>284</v>
      </c>
      <c r="D135" s="75" t="s">
        <v>339</v>
      </c>
      <c r="E135" s="102">
        <v>0</v>
      </c>
      <c r="F135" s="102">
        <v>1</v>
      </c>
      <c r="G135" s="102">
        <v>8</v>
      </c>
      <c r="H135" s="102">
        <v>7</v>
      </c>
      <c r="I135" s="102">
        <v>7</v>
      </c>
      <c r="J135" s="102">
        <v>7</v>
      </c>
      <c r="K135" s="102">
        <v>7</v>
      </c>
      <c r="L135" s="102">
        <v>10</v>
      </c>
      <c r="M135" s="103"/>
      <c r="N135" s="104"/>
      <c r="O135" s="104"/>
    </row>
    <row r="136" spans="1:17" ht="16.5" customHeight="1">
      <c r="A136" s="101" t="s">
        <v>282</v>
      </c>
      <c r="B136" s="101" t="s">
        <v>338</v>
      </c>
      <c r="C136" s="75" t="s">
        <v>284</v>
      </c>
      <c r="D136" s="75" t="s">
        <v>340</v>
      </c>
      <c r="E136" s="102">
        <v>0</v>
      </c>
      <c r="F136" s="102">
        <v>0</v>
      </c>
      <c r="G136" s="102">
        <v>0</v>
      </c>
      <c r="H136" s="102">
        <v>3</v>
      </c>
      <c r="I136" s="102">
        <v>3</v>
      </c>
      <c r="J136" s="102">
        <v>12</v>
      </c>
      <c r="K136" s="102">
        <v>4</v>
      </c>
      <c r="L136" s="102">
        <v>2</v>
      </c>
      <c r="M136" s="103"/>
      <c r="N136" s="104"/>
      <c r="O136" s="104"/>
    </row>
    <row r="137" spans="1:17" s="154" customFormat="1" ht="16.5" customHeight="1">
      <c r="A137" s="105" t="s">
        <v>282</v>
      </c>
      <c r="B137" s="105" t="s">
        <v>287</v>
      </c>
      <c r="C137" s="106" t="s">
        <v>284</v>
      </c>
      <c r="D137" s="106" t="s">
        <v>213</v>
      </c>
      <c r="E137" s="107">
        <v>9096</v>
      </c>
      <c r="F137" s="107">
        <v>9309</v>
      </c>
      <c r="G137" s="107">
        <v>10245</v>
      </c>
      <c r="H137" s="107">
        <v>10981</v>
      </c>
      <c r="I137" s="107">
        <v>11497</v>
      </c>
      <c r="J137" s="107">
        <v>14202</v>
      </c>
      <c r="K137" s="107">
        <v>11331</v>
      </c>
      <c r="L137" s="107">
        <v>11826</v>
      </c>
      <c r="M137" s="108"/>
      <c r="N137" s="109"/>
      <c r="O137" s="109"/>
    </row>
    <row r="138" spans="1:17" ht="16.5" customHeight="1">
      <c r="A138" s="101" t="s">
        <v>288</v>
      </c>
      <c r="B138" s="101" t="s">
        <v>324</v>
      </c>
      <c r="C138" s="75" t="s">
        <v>289</v>
      </c>
      <c r="D138" s="75" t="s">
        <v>327</v>
      </c>
      <c r="E138" s="102">
        <v>289</v>
      </c>
      <c r="F138" s="102">
        <v>286</v>
      </c>
      <c r="G138" s="102">
        <v>283</v>
      </c>
      <c r="H138" s="102">
        <v>278</v>
      </c>
      <c r="I138" s="102">
        <v>244</v>
      </c>
      <c r="J138" s="102">
        <v>247</v>
      </c>
      <c r="K138" s="102">
        <v>201</v>
      </c>
      <c r="L138" s="102">
        <v>168</v>
      </c>
      <c r="M138" s="103"/>
      <c r="N138" s="104"/>
      <c r="O138" s="104"/>
    </row>
    <row r="139" spans="1:17" ht="16.5" customHeight="1">
      <c r="A139" s="101" t="s">
        <v>288</v>
      </c>
      <c r="B139" s="101" t="s">
        <v>326</v>
      </c>
      <c r="C139" s="75" t="s">
        <v>289</v>
      </c>
      <c r="D139" s="75" t="s">
        <v>329</v>
      </c>
      <c r="E139" s="102">
        <v>21202</v>
      </c>
      <c r="F139" s="102">
        <v>21832</v>
      </c>
      <c r="G139" s="102">
        <v>21846</v>
      </c>
      <c r="H139" s="102">
        <v>21118</v>
      </c>
      <c r="I139" s="102">
        <v>20388</v>
      </c>
      <c r="J139" s="102">
        <v>17331</v>
      </c>
      <c r="K139" s="102">
        <v>17110</v>
      </c>
      <c r="L139" s="102">
        <v>18209</v>
      </c>
      <c r="M139" s="103"/>
      <c r="N139" s="104"/>
      <c r="O139" s="104"/>
      <c r="Q139" s="155"/>
    </row>
    <row r="140" spans="1:17" ht="16.5" customHeight="1">
      <c r="A140" s="101" t="s">
        <v>288</v>
      </c>
      <c r="B140" s="101" t="s">
        <v>328</v>
      </c>
      <c r="C140" s="75" t="s">
        <v>289</v>
      </c>
      <c r="D140" s="75" t="s">
        <v>331</v>
      </c>
      <c r="E140" s="102">
        <v>20314</v>
      </c>
      <c r="F140" s="102">
        <v>22277</v>
      </c>
      <c r="G140" s="102">
        <v>25583</v>
      </c>
      <c r="H140" s="102">
        <v>26600</v>
      </c>
      <c r="I140" s="102">
        <v>27351</v>
      </c>
      <c r="J140" s="102">
        <v>23969</v>
      </c>
      <c r="K140" s="102">
        <v>25310</v>
      </c>
      <c r="L140" s="102">
        <v>25413</v>
      </c>
      <c r="M140" s="103"/>
      <c r="Q140" s="156"/>
    </row>
    <row r="141" spans="1:17" ht="16.5" customHeight="1">
      <c r="A141" s="101" t="s">
        <v>288</v>
      </c>
      <c r="B141" s="101" t="s">
        <v>330</v>
      </c>
      <c r="C141" s="75" t="s">
        <v>289</v>
      </c>
      <c r="D141" s="75" t="s">
        <v>333</v>
      </c>
      <c r="E141" s="102">
        <v>19333</v>
      </c>
      <c r="F141" s="102">
        <v>21172</v>
      </c>
      <c r="G141" s="102">
        <v>27066</v>
      </c>
      <c r="H141" s="102">
        <v>30133</v>
      </c>
      <c r="I141" s="102">
        <v>32298</v>
      </c>
      <c r="J141" s="102">
        <v>27122</v>
      </c>
      <c r="K141" s="102">
        <v>33897</v>
      </c>
      <c r="L141" s="102">
        <v>31722</v>
      </c>
      <c r="M141" s="103"/>
      <c r="Q141" s="156"/>
    </row>
    <row r="142" spans="1:17" ht="16.5" customHeight="1">
      <c r="A142" s="101" t="s">
        <v>288</v>
      </c>
      <c r="B142" s="101" t="s">
        <v>332</v>
      </c>
      <c r="C142" s="75" t="s">
        <v>289</v>
      </c>
      <c r="D142" s="75" t="s">
        <v>335</v>
      </c>
      <c r="E142" s="102">
        <v>5771</v>
      </c>
      <c r="F142" s="102">
        <v>6865</v>
      </c>
      <c r="G142" s="102">
        <v>10080</v>
      </c>
      <c r="H142" s="102">
        <v>12346</v>
      </c>
      <c r="I142" s="102">
        <v>13984</v>
      </c>
      <c r="J142" s="102">
        <v>11210</v>
      </c>
      <c r="K142" s="102">
        <v>16480</v>
      </c>
      <c r="L142" s="102">
        <v>13419</v>
      </c>
      <c r="M142" s="103"/>
      <c r="Q142" s="156"/>
    </row>
    <row r="143" spans="1:17" ht="16.5" customHeight="1">
      <c r="A143" s="101" t="s">
        <v>288</v>
      </c>
      <c r="B143" s="101" t="s">
        <v>334</v>
      </c>
      <c r="C143" s="75" t="s">
        <v>289</v>
      </c>
      <c r="D143" s="75" t="s">
        <v>337</v>
      </c>
      <c r="E143" s="102">
        <v>268</v>
      </c>
      <c r="F143" s="102">
        <v>346</v>
      </c>
      <c r="G143" s="102">
        <v>743</v>
      </c>
      <c r="H143" s="102">
        <v>1133</v>
      </c>
      <c r="I143" s="102">
        <v>1583</v>
      </c>
      <c r="J143" s="102">
        <v>1172</v>
      </c>
      <c r="K143" s="102">
        <v>2417</v>
      </c>
      <c r="L143" s="102">
        <v>1598</v>
      </c>
      <c r="M143" s="103"/>
      <c r="Q143" s="156"/>
    </row>
    <row r="144" spans="1:17" ht="16.5" customHeight="1">
      <c r="A144" s="101" t="s">
        <v>288</v>
      </c>
      <c r="B144" s="101" t="s">
        <v>336</v>
      </c>
      <c r="C144" s="75" t="s">
        <v>289</v>
      </c>
      <c r="D144" s="75" t="s">
        <v>339</v>
      </c>
      <c r="E144" s="102">
        <v>5</v>
      </c>
      <c r="F144" s="102">
        <v>6</v>
      </c>
      <c r="G144" s="102">
        <v>24</v>
      </c>
      <c r="H144" s="102">
        <v>26</v>
      </c>
      <c r="I144" s="102">
        <v>24</v>
      </c>
      <c r="J144" s="102">
        <v>20</v>
      </c>
      <c r="K144" s="102">
        <v>32</v>
      </c>
      <c r="L144" s="102">
        <v>31</v>
      </c>
      <c r="M144" s="103"/>
      <c r="Q144" s="156"/>
    </row>
    <row r="145" spans="1:17" ht="16.5" customHeight="1">
      <c r="A145" s="101" t="s">
        <v>288</v>
      </c>
      <c r="B145" s="101" t="s">
        <v>338</v>
      </c>
      <c r="C145" s="75" t="s">
        <v>289</v>
      </c>
      <c r="D145" s="75" t="s">
        <v>340</v>
      </c>
      <c r="E145" s="102">
        <v>5</v>
      </c>
      <c r="F145" s="102">
        <v>2</v>
      </c>
      <c r="G145" s="102">
        <v>1</v>
      </c>
      <c r="H145" s="102">
        <v>1</v>
      </c>
      <c r="I145" s="102">
        <v>7</v>
      </c>
      <c r="J145" s="102">
        <v>6</v>
      </c>
      <c r="K145" s="102">
        <v>22</v>
      </c>
      <c r="L145" s="102">
        <v>22</v>
      </c>
      <c r="M145" s="103"/>
      <c r="Q145" s="156"/>
    </row>
    <row r="146" spans="1:17" s="154" customFormat="1" ht="16.5" customHeight="1">
      <c r="A146" s="105" t="s">
        <v>288</v>
      </c>
      <c r="B146" s="105" t="s">
        <v>287</v>
      </c>
      <c r="C146" s="106" t="s">
        <v>289</v>
      </c>
      <c r="D146" s="106" t="s">
        <v>213</v>
      </c>
      <c r="E146" s="107">
        <v>67187</v>
      </c>
      <c r="F146" s="107">
        <v>72786</v>
      </c>
      <c r="G146" s="107">
        <v>85626</v>
      </c>
      <c r="H146" s="107">
        <v>91635</v>
      </c>
      <c r="I146" s="107">
        <v>95879</v>
      </c>
      <c r="J146" s="107">
        <v>81078</v>
      </c>
      <c r="K146" s="107">
        <v>95469</v>
      </c>
      <c r="L146" s="107">
        <v>90581</v>
      </c>
      <c r="M146" s="108"/>
      <c r="Q146" s="157"/>
    </row>
    <row r="147" spans="1:17" ht="16.5" customHeight="1">
      <c r="A147" s="101" t="s">
        <v>290</v>
      </c>
      <c r="B147" s="101" t="s">
        <v>324</v>
      </c>
      <c r="C147" s="75" t="s">
        <v>291</v>
      </c>
      <c r="D147" s="75" t="s">
        <v>327</v>
      </c>
      <c r="E147" s="102">
        <v>147</v>
      </c>
      <c r="F147" s="102">
        <v>143</v>
      </c>
      <c r="G147" s="102">
        <v>137</v>
      </c>
      <c r="H147" s="102">
        <v>130</v>
      </c>
      <c r="I147" s="102">
        <v>104</v>
      </c>
      <c r="J147" s="102">
        <v>98</v>
      </c>
      <c r="K147" s="102">
        <v>87</v>
      </c>
      <c r="L147" s="102">
        <v>84</v>
      </c>
      <c r="M147" s="103"/>
      <c r="Q147" s="156"/>
    </row>
    <row r="148" spans="1:17" ht="16.5" customHeight="1">
      <c r="A148" s="101" t="s">
        <v>290</v>
      </c>
      <c r="B148" s="101" t="s">
        <v>326</v>
      </c>
      <c r="C148" s="75" t="s">
        <v>291</v>
      </c>
      <c r="D148" s="75" t="s">
        <v>329</v>
      </c>
      <c r="E148" s="102">
        <v>14591</v>
      </c>
      <c r="F148" s="102">
        <v>14569</v>
      </c>
      <c r="G148" s="102">
        <v>14517</v>
      </c>
      <c r="H148" s="102">
        <v>13951</v>
      </c>
      <c r="I148" s="102">
        <v>13107</v>
      </c>
      <c r="J148" s="102">
        <v>11917</v>
      </c>
      <c r="K148" s="102">
        <v>10911</v>
      </c>
      <c r="L148" s="102">
        <v>11590</v>
      </c>
      <c r="M148" s="103"/>
      <c r="Q148" s="156"/>
    </row>
    <row r="149" spans="1:17" ht="16.5" customHeight="1">
      <c r="A149" s="101" t="s">
        <v>290</v>
      </c>
      <c r="B149" s="101" t="s">
        <v>328</v>
      </c>
      <c r="C149" s="75" t="s">
        <v>291</v>
      </c>
      <c r="D149" s="75" t="s">
        <v>331</v>
      </c>
      <c r="E149" s="102">
        <v>16555</v>
      </c>
      <c r="F149" s="102">
        <v>17926</v>
      </c>
      <c r="G149" s="102">
        <v>19231</v>
      </c>
      <c r="H149" s="102">
        <v>18974</v>
      </c>
      <c r="I149" s="102">
        <v>18689</v>
      </c>
      <c r="J149" s="102">
        <v>18046</v>
      </c>
      <c r="K149" s="102">
        <v>16953</v>
      </c>
      <c r="L149" s="102">
        <v>17633</v>
      </c>
      <c r="M149" s="103"/>
      <c r="Q149" s="156"/>
    </row>
    <row r="150" spans="1:17" ht="16.5" customHeight="1">
      <c r="A150" s="101" t="s">
        <v>290</v>
      </c>
      <c r="B150" s="101" t="s">
        <v>330</v>
      </c>
      <c r="C150" s="75" t="s">
        <v>291</v>
      </c>
      <c r="D150" s="75" t="s">
        <v>333</v>
      </c>
      <c r="E150" s="102">
        <v>33696</v>
      </c>
      <c r="F150" s="102">
        <v>36623</v>
      </c>
      <c r="G150" s="102">
        <v>42528</v>
      </c>
      <c r="H150" s="102">
        <v>43991</v>
      </c>
      <c r="I150" s="102">
        <v>45143</v>
      </c>
      <c r="J150" s="102">
        <v>44738</v>
      </c>
      <c r="K150" s="102">
        <v>43420</v>
      </c>
      <c r="L150" s="102">
        <v>45591</v>
      </c>
      <c r="M150" s="103"/>
      <c r="Q150" s="156"/>
    </row>
    <row r="151" spans="1:17" ht="16.5" customHeight="1">
      <c r="A151" s="101" t="s">
        <v>290</v>
      </c>
      <c r="B151" s="101" t="s">
        <v>332</v>
      </c>
      <c r="C151" s="75" t="s">
        <v>291</v>
      </c>
      <c r="D151" s="75" t="s">
        <v>335</v>
      </c>
      <c r="E151" s="102">
        <v>32779</v>
      </c>
      <c r="F151" s="102">
        <v>37601</v>
      </c>
      <c r="G151" s="102">
        <v>51341</v>
      </c>
      <c r="H151" s="102">
        <v>60234</v>
      </c>
      <c r="I151" s="102">
        <v>67673</v>
      </c>
      <c r="J151" s="102">
        <v>65611</v>
      </c>
      <c r="K151" s="102">
        <v>77415</v>
      </c>
      <c r="L151" s="102">
        <v>76487</v>
      </c>
      <c r="M151" s="103"/>
      <c r="Q151" s="156"/>
    </row>
    <row r="152" spans="1:17" ht="16.5" customHeight="1">
      <c r="A152" s="101" t="s">
        <v>290</v>
      </c>
      <c r="B152" s="101" t="s">
        <v>334</v>
      </c>
      <c r="C152" s="75" t="s">
        <v>291</v>
      </c>
      <c r="D152" s="75" t="s">
        <v>337</v>
      </c>
      <c r="E152" s="102">
        <v>9426</v>
      </c>
      <c r="F152" s="102">
        <v>11398</v>
      </c>
      <c r="G152" s="102">
        <v>18458</v>
      </c>
      <c r="H152" s="102">
        <v>25078</v>
      </c>
      <c r="I152" s="102">
        <v>32726</v>
      </c>
      <c r="J152" s="102">
        <v>30668</v>
      </c>
      <c r="K152" s="102">
        <v>51462</v>
      </c>
      <c r="L152" s="102">
        <v>45833</v>
      </c>
      <c r="M152" s="103"/>
      <c r="Q152" s="156"/>
    </row>
    <row r="153" spans="1:17" ht="16.5" customHeight="1">
      <c r="A153" s="101" t="s">
        <v>290</v>
      </c>
      <c r="B153" s="101" t="s">
        <v>336</v>
      </c>
      <c r="C153" s="75" t="s">
        <v>291</v>
      </c>
      <c r="D153" s="75" t="s">
        <v>339</v>
      </c>
      <c r="E153" s="102">
        <v>270</v>
      </c>
      <c r="F153" s="102">
        <v>305</v>
      </c>
      <c r="G153" s="102">
        <v>521</v>
      </c>
      <c r="H153" s="102">
        <v>691</v>
      </c>
      <c r="I153" s="102">
        <v>905</v>
      </c>
      <c r="J153" s="102">
        <v>694</v>
      </c>
      <c r="K153" s="102">
        <v>1881</v>
      </c>
      <c r="L153" s="102">
        <v>1254</v>
      </c>
      <c r="M153" s="103"/>
      <c r="Q153" s="156"/>
    </row>
    <row r="154" spans="1:17" ht="16.5" customHeight="1">
      <c r="A154" s="101" t="s">
        <v>290</v>
      </c>
      <c r="B154" s="101" t="s">
        <v>338</v>
      </c>
      <c r="C154" s="75" t="s">
        <v>291</v>
      </c>
      <c r="D154" s="75" t="s">
        <v>340</v>
      </c>
      <c r="E154" s="102">
        <v>41</v>
      </c>
      <c r="F154" s="102">
        <v>16</v>
      </c>
      <c r="G154" s="102">
        <v>21</v>
      </c>
      <c r="H154" s="102">
        <v>36</v>
      </c>
      <c r="I154" s="102">
        <v>41</v>
      </c>
      <c r="J154" s="102">
        <v>36</v>
      </c>
      <c r="K154" s="102">
        <v>77</v>
      </c>
      <c r="L154" s="102">
        <v>58</v>
      </c>
      <c r="M154" s="103"/>
      <c r="Q154" s="156"/>
    </row>
    <row r="155" spans="1:17" s="154" customFormat="1" ht="16.5" customHeight="1">
      <c r="A155" s="105" t="s">
        <v>290</v>
      </c>
      <c r="B155" s="105" t="s">
        <v>287</v>
      </c>
      <c r="C155" s="106" t="s">
        <v>291</v>
      </c>
      <c r="D155" s="106" t="s">
        <v>213</v>
      </c>
      <c r="E155" s="107">
        <v>107505</v>
      </c>
      <c r="F155" s="107">
        <v>118581</v>
      </c>
      <c r="G155" s="107">
        <v>146754</v>
      </c>
      <c r="H155" s="107">
        <v>163086</v>
      </c>
      <c r="I155" s="107">
        <v>178388</v>
      </c>
      <c r="J155" s="107">
        <v>171808</v>
      </c>
      <c r="K155" s="107">
        <v>202206</v>
      </c>
      <c r="L155" s="107">
        <v>198530</v>
      </c>
      <c r="M155" s="108"/>
      <c r="Q155" s="157"/>
    </row>
    <row r="156" spans="1:17" ht="16.5" customHeight="1">
      <c r="A156" s="101" t="s">
        <v>292</v>
      </c>
      <c r="B156" s="101" t="s">
        <v>324</v>
      </c>
      <c r="C156" s="75" t="s">
        <v>293</v>
      </c>
      <c r="D156" s="75" t="s">
        <v>327</v>
      </c>
      <c r="E156" s="102">
        <v>51</v>
      </c>
      <c r="F156" s="102">
        <v>52</v>
      </c>
      <c r="G156" s="102">
        <v>50</v>
      </c>
      <c r="H156" s="102">
        <v>49</v>
      </c>
      <c r="I156" s="102">
        <v>38</v>
      </c>
      <c r="J156" s="102">
        <v>34</v>
      </c>
      <c r="K156" s="102">
        <v>30</v>
      </c>
      <c r="L156" s="102">
        <v>29</v>
      </c>
      <c r="M156" s="103"/>
      <c r="Q156" s="156"/>
    </row>
    <row r="157" spans="1:17" ht="16.5" customHeight="1">
      <c r="A157" s="101" t="s">
        <v>292</v>
      </c>
      <c r="B157" s="101" t="s">
        <v>326</v>
      </c>
      <c r="C157" s="75" t="s">
        <v>293</v>
      </c>
      <c r="D157" s="75" t="s">
        <v>329</v>
      </c>
      <c r="E157" s="102">
        <v>5696</v>
      </c>
      <c r="F157" s="102">
        <v>5875</v>
      </c>
      <c r="G157" s="102">
        <v>5931</v>
      </c>
      <c r="H157" s="102">
        <v>5751</v>
      </c>
      <c r="I157" s="102">
        <v>5337</v>
      </c>
      <c r="J157" s="102">
        <v>4864</v>
      </c>
      <c r="K157" s="102">
        <v>4310</v>
      </c>
      <c r="L157" s="102">
        <v>4424</v>
      </c>
      <c r="M157" s="103"/>
      <c r="Q157" s="156"/>
    </row>
    <row r="158" spans="1:17" ht="16.5" customHeight="1">
      <c r="A158" s="101" t="s">
        <v>292</v>
      </c>
      <c r="B158" s="101" t="s">
        <v>328</v>
      </c>
      <c r="C158" s="75" t="s">
        <v>293</v>
      </c>
      <c r="D158" s="75" t="s">
        <v>331</v>
      </c>
      <c r="E158" s="102">
        <v>6760</v>
      </c>
      <c r="F158" s="102">
        <v>7428</v>
      </c>
      <c r="G158" s="102">
        <v>8013</v>
      </c>
      <c r="H158" s="102">
        <v>7905</v>
      </c>
      <c r="I158" s="102">
        <v>7630</v>
      </c>
      <c r="J158" s="102">
        <v>7244</v>
      </c>
      <c r="K158" s="102">
        <v>6561</v>
      </c>
      <c r="L158" s="102">
        <v>6594</v>
      </c>
      <c r="M158" s="103"/>
    </row>
    <row r="159" spans="1:17" ht="16.5" customHeight="1">
      <c r="A159" s="101" t="s">
        <v>292</v>
      </c>
      <c r="B159" s="101" t="s">
        <v>330</v>
      </c>
      <c r="C159" s="75" t="s">
        <v>293</v>
      </c>
      <c r="D159" s="75" t="s">
        <v>333</v>
      </c>
      <c r="E159" s="102">
        <v>14120</v>
      </c>
      <c r="F159" s="102">
        <v>15545</v>
      </c>
      <c r="G159" s="102">
        <v>17821</v>
      </c>
      <c r="H159" s="102">
        <v>18213</v>
      </c>
      <c r="I159" s="102">
        <v>18181</v>
      </c>
      <c r="J159" s="102">
        <v>17724</v>
      </c>
      <c r="K159" s="102">
        <v>16277</v>
      </c>
      <c r="L159" s="102">
        <v>16575</v>
      </c>
      <c r="M159" s="103"/>
    </row>
    <row r="160" spans="1:17" ht="16.5" customHeight="1">
      <c r="A160" s="101" t="s">
        <v>292</v>
      </c>
      <c r="B160" s="101" t="s">
        <v>332</v>
      </c>
      <c r="C160" s="75" t="s">
        <v>293</v>
      </c>
      <c r="D160" s="75" t="s">
        <v>335</v>
      </c>
      <c r="E160" s="102">
        <v>19699</v>
      </c>
      <c r="F160" s="102">
        <v>23180</v>
      </c>
      <c r="G160" s="102">
        <v>30486</v>
      </c>
      <c r="H160" s="102">
        <v>34446</v>
      </c>
      <c r="I160" s="102">
        <v>37211</v>
      </c>
      <c r="J160" s="102">
        <v>37027</v>
      </c>
      <c r="K160" s="102">
        <v>37764</v>
      </c>
      <c r="L160" s="102">
        <v>38062</v>
      </c>
      <c r="M160" s="103"/>
    </row>
    <row r="161" spans="1:13" ht="16.5" customHeight="1">
      <c r="A161" s="101" t="s">
        <v>292</v>
      </c>
      <c r="B161" s="101" t="s">
        <v>334</v>
      </c>
      <c r="C161" s="75" t="s">
        <v>293</v>
      </c>
      <c r="D161" s="75" t="s">
        <v>337</v>
      </c>
      <c r="E161" s="102">
        <v>11792</v>
      </c>
      <c r="F161" s="102">
        <v>14755</v>
      </c>
      <c r="G161" s="102">
        <v>22984</v>
      </c>
      <c r="H161" s="102">
        <v>30346</v>
      </c>
      <c r="I161" s="102">
        <v>37968</v>
      </c>
      <c r="J161" s="102">
        <v>37862</v>
      </c>
      <c r="K161" s="102">
        <v>53124</v>
      </c>
      <c r="L161" s="102">
        <v>49494</v>
      </c>
      <c r="M161" s="103"/>
    </row>
    <row r="162" spans="1:13" ht="16.5" customHeight="1">
      <c r="A162" s="101" t="s">
        <v>292</v>
      </c>
      <c r="B162" s="101" t="s">
        <v>336</v>
      </c>
      <c r="C162" s="75" t="s">
        <v>293</v>
      </c>
      <c r="D162" s="75" t="s">
        <v>339</v>
      </c>
      <c r="E162" s="102">
        <v>1273</v>
      </c>
      <c r="F162" s="102">
        <v>1496</v>
      </c>
      <c r="G162" s="102">
        <v>2468</v>
      </c>
      <c r="H162" s="102">
        <v>3311</v>
      </c>
      <c r="I162" s="102">
        <v>4251</v>
      </c>
      <c r="J162" s="102">
        <v>3761</v>
      </c>
      <c r="K162" s="102">
        <v>7716</v>
      </c>
      <c r="L162" s="102">
        <v>5667</v>
      </c>
      <c r="M162" s="103"/>
    </row>
    <row r="163" spans="1:13" ht="16.5" customHeight="1">
      <c r="A163" s="101" t="s">
        <v>292</v>
      </c>
      <c r="B163" s="101" t="s">
        <v>338</v>
      </c>
      <c r="C163" s="75" t="s">
        <v>293</v>
      </c>
      <c r="D163" s="75" t="s">
        <v>340</v>
      </c>
      <c r="E163" s="102">
        <v>74</v>
      </c>
      <c r="F163" s="102">
        <v>81</v>
      </c>
      <c r="G163" s="102">
        <v>164</v>
      </c>
      <c r="H163" s="102">
        <v>225</v>
      </c>
      <c r="I163" s="102">
        <v>277</v>
      </c>
      <c r="J163" s="102">
        <v>203</v>
      </c>
      <c r="K163" s="102">
        <v>392</v>
      </c>
      <c r="L163" s="102">
        <v>251</v>
      </c>
      <c r="M163" s="103"/>
    </row>
    <row r="164" spans="1:13" s="154" customFormat="1" ht="16.5" customHeight="1">
      <c r="A164" s="105" t="s">
        <v>292</v>
      </c>
      <c r="B164" s="105" t="s">
        <v>287</v>
      </c>
      <c r="C164" s="106" t="s">
        <v>293</v>
      </c>
      <c r="D164" s="106" t="s">
        <v>213</v>
      </c>
      <c r="E164" s="107">
        <v>59464</v>
      </c>
      <c r="F164" s="107">
        <v>68412</v>
      </c>
      <c r="G164" s="107">
        <v>87918</v>
      </c>
      <c r="H164" s="107">
        <v>100245</v>
      </c>
      <c r="I164" s="107">
        <v>110894</v>
      </c>
      <c r="J164" s="107">
        <v>108718</v>
      </c>
      <c r="K164" s="107">
        <v>126174</v>
      </c>
      <c r="L164" s="107">
        <v>121097</v>
      </c>
      <c r="M164" s="108"/>
    </row>
    <row r="165" spans="1:13" ht="16.5" customHeight="1">
      <c r="A165" s="101" t="s">
        <v>294</v>
      </c>
      <c r="B165" s="101" t="s">
        <v>324</v>
      </c>
      <c r="C165" s="75" t="s">
        <v>295</v>
      </c>
      <c r="D165" s="75" t="s">
        <v>327</v>
      </c>
      <c r="E165" s="102">
        <v>39</v>
      </c>
      <c r="F165" s="102">
        <v>39</v>
      </c>
      <c r="G165" s="102">
        <v>37</v>
      </c>
      <c r="H165" s="102">
        <v>36</v>
      </c>
      <c r="I165" s="102">
        <v>29</v>
      </c>
      <c r="J165" s="102">
        <v>26</v>
      </c>
      <c r="K165" s="102">
        <v>25</v>
      </c>
      <c r="L165" s="102">
        <v>25</v>
      </c>
      <c r="M165" s="103"/>
    </row>
    <row r="166" spans="1:13" ht="16.5" customHeight="1">
      <c r="A166" s="101" t="s">
        <v>294</v>
      </c>
      <c r="B166" s="101" t="s">
        <v>326</v>
      </c>
      <c r="C166" s="75" t="s">
        <v>295</v>
      </c>
      <c r="D166" s="75" t="s">
        <v>329</v>
      </c>
      <c r="E166" s="102">
        <v>4695</v>
      </c>
      <c r="F166" s="102">
        <v>4709</v>
      </c>
      <c r="G166" s="102">
        <v>4525</v>
      </c>
      <c r="H166" s="102">
        <v>4317</v>
      </c>
      <c r="I166" s="102">
        <v>4044</v>
      </c>
      <c r="J166" s="102">
        <v>3858</v>
      </c>
      <c r="K166" s="102">
        <v>3596</v>
      </c>
      <c r="L166" s="102">
        <v>3887</v>
      </c>
      <c r="M166" s="103"/>
    </row>
    <row r="167" spans="1:13" ht="16.5" customHeight="1">
      <c r="A167" s="101" t="s">
        <v>294</v>
      </c>
      <c r="B167" s="101" t="s">
        <v>328</v>
      </c>
      <c r="C167" s="75" t="s">
        <v>295</v>
      </c>
      <c r="D167" s="75" t="s">
        <v>331</v>
      </c>
      <c r="E167" s="102">
        <v>6121</v>
      </c>
      <c r="F167" s="102">
        <v>6360</v>
      </c>
      <c r="G167" s="102">
        <v>6597</v>
      </c>
      <c r="H167" s="102">
        <v>6322</v>
      </c>
      <c r="I167" s="102">
        <v>6105</v>
      </c>
      <c r="J167" s="102">
        <v>5956</v>
      </c>
      <c r="K167" s="102">
        <v>5623</v>
      </c>
      <c r="L167" s="102">
        <v>5918</v>
      </c>
      <c r="M167" s="103"/>
    </row>
    <row r="168" spans="1:13" ht="16.5" customHeight="1">
      <c r="A168" s="101" t="s">
        <v>294</v>
      </c>
      <c r="B168" s="101" t="s">
        <v>330</v>
      </c>
      <c r="C168" s="75" t="s">
        <v>295</v>
      </c>
      <c r="D168" s="75" t="s">
        <v>333</v>
      </c>
      <c r="E168" s="102">
        <v>13750</v>
      </c>
      <c r="F168" s="102">
        <v>14212</v>
      </c>
      <c r="G168" s="102">
        <v>15306</v>
      </c>
      <c r="H168" s="102">
        <v>15074</v>
      </c>
      <c r="I168" s="102">
        <v>14962</v>
      </c>
      <c r="J168" s="102">
        <v>14837</v>
      </c>
      <c r="K168" s="102">
        <v>14302</v>
      </c>
      <c r="L168" s="102">
        <v>15102</v>
      </c>
      <c r="M168" s="103"/>
    </row>
    <row r="169" spans="1:13" ht="16.5" customHeight="1">
      <c r="A169" s="101" t="s">
        <v>294</v>
      </c>
      <c r="B169" s="101" t="s">
        <v>332</v>
      </c>
      <c r="C169" s="75" t="s">
        <v>295</v>
      </c>
      <c r="D169" s="75" t="s">
        <v>335</v>
      </c>
      <c r="E169" s="102">
        <v>19915</v>
      </c>
      <c r="F169" s="102">
        <v>21972</v>
      </c>
      <c r="G169" s="102">
        <v>26973</v>
      </c>
      <c r="H169" s="102">
        <v>29132</v>
      </c>
      <c r="I169" s="102">
        <v>31231</v>
      </c>
      <c r="J169" s="102">
        <v>31729</v>
      </c>
      <c r="K169" s="102">
        <v>33632</v>
      </c>
      <c r="L169" s="102">
        <v>35539</v>
      </c>
      <c r="M169" s="103"/>
    </row>
    <row r="170" spans="1:13" ht="16.5" customHeight="1">
      <c r="A170" s="101" t="s">
        <v>294</v>
      </c>
      <c r="B170" s="101" t="s">
        <v>334</v>
      </c>
      <c r="C170" s="75" t="s">
        <v>295</v>
      </c>
      <c r="D170" s="75" t="s">
        <v>337</v>
      </c>
      <c r="E170" s="102">
        <v>15758</v>
      </c>
      <c r="F170" s="102">
        <v>18485</v>
      </c>
      <c r="G170" s="102">
        <v>26104</v>
      </c>
      <c r="H170" s="102">
        <v>32154</v>
      </c>
      <c r="I170" s="102">
        <v>39484</v>
      </c>
      <c r="J170" s="102">
        <v>41055</v>
      </c>
      <c r="K170" s="102">
        <v>57522</v>
      </c>
      <c r="L170" s="102">
        <v>58858</v>
      </c>
      <c r="M170" s="103"/>
    </row>
    <row r="171" spans="1:13" ht="16.5" customHeight="1">
      <c r="A171" s="101" t="s">
        <v>294</v>
      </c>
      <c r="B171" s="101" t="s">
        <v>336</v>
      </c>
      <c r="C171" s="75" t="s">
        <v>295</v>
      </c>
      <c r="D171" s="75" t="s">
        <v>339</v>
      </c>
      <c r="E171" s="102">
        <v>3561</v>
      </c>
      <c r="F171" s="102">
        <v>3975</v>
      </c>
      <c r="G171" s="102">
        <v>6023</v>
      </c>
      <c r="H171" s="102">
        <v>7449</v>
      </c>
      <c r="I171" s="102">
        <v>9206</v>
      </c>
      <c r="J171" s="102">
        <v>8696</v>
      </c>
      <c r="K171" s="102">
        <v>15589</v>
      </c>
      <c r="L171" s="102">
        <v>13723</v>
      </c>
      <c r="M171" s="103"/>
    </row>
    <row r="172" spans="1:13" ht="16.5" customHeight="1">
      <c r="A172" s="101" t="s">
        <v>294</v>
      </c>
      <c r="B172" s="101" t="s">
        <v>338</v>
      </c>
      <c r="C172" s="75" t="s">
        <v>295</v>
      </c>
      <c r="D172" s="75" t="s">
        <v>340</v>
      </c>
      <c r="E172" s="102">
        <v>469</v>
      </c>
      <c r="F172" s="102">
        <v>460</v>
      </c>
      <c r="G172" s="102">
        <v>755</v>
      </c>
      <c r="H172" s="102">
        <v>928</v>
      </c>
      <c r="I172" s="102">
        <v>1184</v>
      </c>
      <c r="J172" s="102">
        <v>942</v>
      </c>
      <c r="K172" s="102">
        <v>2105</v>
      </c>
      <c r="L172" s="102">
        <v>1501</v>
      </c>
      <c r="M172" s="103"/>
    </row>
    <row r="173" spans="1:13" s="154" customFormat="1" ht="16.5" customHeight="1">
      <c r="A173" s="105" t="s">
        <v>294</v>
      </c>
      <c r="B173" s="105" t="s">
        <v>287</v>
      </c>
      <c r="C173" s="106" t="s">
        <v>295</v>
      </c>
      <c r="D173" s="106" t="s">
        <v>213</v>
      </c>
      <c r="E173" s="107">
        <v>64308</v>
      </c>
      <c r="F173" s="107">
        <v>70212</v>
      </c>
      <c r="G173" s="107">
        <v>86321</v>
      </c>
      <c r="H173" s="107">
        <v>95411</v>
      </c>
      <c r="I173" s="107">
        <v>106245</v>
      </c>
      <c r="J173" s="107">
        <v>107099</v>
      </c>
      <c r="K173" s="107">
        <v>132394</v>
      </c>
      <c r="L173" s="107">
        <v>134554</v>
      </c>
      <c r="M173" s="108"/>
    </row>
    <row r="174" spans="1:13" ht="16.5" customHeight="1">
      <c r="A174" s="101" t="s">
        <v>296</v>
      </c>
      <c r="B174" s="101" t="s">
        <v>324</v>
      </c>
      <c r="C174" s="75" t="s">
        <v>297</v>
      </c>
      <c r="D174" s="75" t="s">
        <v>327</v>
      </c>
      <c r="E174" s="102">
        <v>28</v>
      </c>
      <c r="F174" s="102">
        <v>28</v>
      </c>
      <c r="G174" s="102">
        <v>29</v>
      </c>
      <c r="H174" s="102">
        <v>28</v>
      </c>
      <c r="I174" s="102">
        <v>23</v>
      </c>
      <c r="J174" s="102">
        <v>21</v>
      </c>
      <c r="K174" s="102">
        <v>19</v>
      </c>
      <c r="L174" s="102">
        <v>19</v>
      </c>
      <c r="M174" s="103"/>
    </row>
    <row r="175" spans="1:13" ht="16.5" customHeight="1">
      <c r="A175" s="101" t="s">
        <v>296</v>
      </c>
      <c r="B175" s="101" t="s">
        <v>326</v>
      </c>
      <c r="C175" s="75" t="s">
        <v>297</v>
      </c>
      <c r="D175" s="75" t="s">
        <v>329</v>
      </c>
      <c r="E175" s="102">
        <v>3263</v>
      </c>
      <c r="F175" s="102">
        <v>3433</v>
      </c>
      <c r="G175" s="102">
        <v>3418</v>
      </c>
      <c r="H175" s="102">
        <v>3395</v>
      </c>
      <c r="I175" s="102">
        <v>3200</v>
      </c>
      <c r="J175" s="102">
        <v>3031</v>
      </c>
      <c r="K175" s="102">
        <v>2775</v>
      </c>
      <c r="L175" s="102">
        <v>2896</v>
      </c>
      <c r="M175" s="103"/>
    </row>
    <row r="176" spans="1:13" ht="16.5" customHeight="1">
      <c r="A176" s="101" t="s">
        <v>296</v>
      </c>
      <c r="B176" s="101" t="s">
        <v>328</v>
      </c>
      <c r="C176" s="75" t="s">
        <v>297</v>
      </c>
      <c r="D176" s="75" t="s">
        <v>331</v>
      </c>
      <c r="E176" s="102">
        <v>4305</v>
      </c>
      <c r="F176" s="102">
        <v>4634</v>
      </c>
      <c r="G176" s="102">
        <v>4972</v>
      </c>
      <c r="H176" s="102">
        <v>4977</v>
      </c>
      <c r="I176" s="102">
        <v>4871</v>
      </c>
      <c r="J176" s="102">
        <v>4795</v>
      </c>
      <c r="K176" s="102">
        <v>4437</v>
      </c>
      <c r="L176" s="102">
        <v>4590</v>
      </c>
      <c r="M176" s="103"/>
    </row>
    <row r="177" spans="1:13" ht="16.5" customHeight="1">
      <c r="A177" s="101" t="s">
        <v>296</v>
      </c>
      <c r="B177" s="101" t="s">
        <v>330</v>
      </c>
      <c r="C177" s="75" t="s">
        <v>297</v>
      </c>
      <c r="D177" s="75" t="s">
        <v>333</v>
      </c>
      <c r="E177" s="102">
        <v>10397</v>
      </c>
      <c r="F177" s="102">
        <v>11149</v>
      </c>
      <c r="G177" s="102">
        <v>12302</v>
      </c>
      <c r="H177" s="102">
        <v>12596</v>
      </c>
      <c r="I177" s="102">
        <v>12657</v>
      </c>
      <c r="J177" s="102">
        <v>12644</v>
      </c>
      <c r="K177" s="102">
        <v>11862</v>
      </c>
      <c r="L177" s="102">
        <v>12318</v>
      </c>
      <c r="M177" s="103"/>
    </row>
    <row r="178" spans="1:13" ht="16.5" customHeight="1">
      <c r="A178" s="101" t="s">
        <v>296</v>
      </c>
      <c r="B178" s="101" t="s">
        <v>332</v>
      </c>
      <c r="C178" s="75" t="s">
        <v>297</v>
      </c>
      <c r="D178" s="75" t="s">
        <v>335</v>
      </c>
      <c r="E178" s="102">
        <v>15957</v>
      </c>
      <c r="F178" s="102">
        <v>18100</v>
      </c>
      <c r="G178" s="102">
        <v>22673</v>
      </c>
      <c r="H178" s="102">
        <v>25787</v>
      </c>
      <c r="I178" s="102">
        <v>27823</v>
      </c>
      <c r="J178" s="102">
        <v>28206</v>
      </c>
      <c r="K178" s="102">
        <v>28930</v>
      </c>
      <c r="L178" s="102">
        <v>29625</v>
      </c>
      <c r="M178" s="103"/>
    </row>
    <row r="179" spans="1:13" ht="16.5" customHeight="1">
      <c r="A179" s="101" t="s">
        <v>296</v>
      </c>
      <c r="B179" s="101" t="s">
        <v>334</v>
      </c>
      <c r="C179" s="75" t="s">
        <v>297</v>
      </c>
      <c r="D179" s="75" t="s">
        <v>337</v>
      </c>
      <c r="E179" s="102">
        <v>15010</v>
      </c>
      <c r="F179" s="102">
        <v>17833</v>
      </c>
      <c r="G179" s="102">
        <v>25570</v>
      </c>
      <c r="H179" s="102">
        <v>32892</v>
      </c>
      <c r="I179" s="102">
        <v>39978</v>
      </c>
      <c r="J179" s="102">
        <v>41387</v>
      </c>
      <c r="K179" s="102">
        <v>53868</v>
      </c>
      <c r="L179" s="102">
        <v>54087</v>
      </c>
      <c r="M179" s="103"/>
    </row>
    <row r="180" spans="1:13" ht="16.5" customHeight="1">
      <c r="A180" s="101" t="s">
        <v>296</v>
      </c>
      <c r="B180" s="101" t="s">
        <v>336</v>
      </c>
      <c r="C180" s="75" t="s">
        <v>297</v>
      </c>
      <c r="D180" s="75" t="s">
        <v>339</v>
      </c>
      <c r="E180" s="102">
        <v>5538</v>
      </c>
      <c r="F180" s="102">
        <v>6357</v>
      </c>
      <c r="G180" s="102">
        <v>9745</v>
      </c>
      <c r="H180" s="102">
        <v>12276</v>
      </c>
      <c r="I180" s="102">
        <v>15113</v>
      </c>
      <c r="J180" s="102">
        <v>14713</v>
      </c>
      <c r="K180" s="102">
        <v>22442</v>
      </c>
      <c r="L180" s="102">
        <v>20789</v>
      </c>
      <c r="M180" s="103"/>
    </row>
    <row r="181" spans="1:13" ht="16.5" customHeight="1">
      <c r="A181" s="101" t="s">
        <v>296</v>
      </c>
      <c r="B181" s="101" t="s">
        <v>338</v>
      </c>
      <c r="C181" s="75" t="s">
        <v>297</v>
      </c>
      <c r="D181" s="75" t="s">
        <v>340</v>
      </c>
      <c r="E181" s="102">
        <v>1193</v>
      </c>
      <c r="F181" s="102">
        <v>1392</v>
      </c>
      <c r="G181" s="102">
        <v>2411</v>
      </c>
      <c r="H181" s="102">
        <v>3399</v>
      </c>
      <c r="I181" s="102">
        <v>4269</v>
      </c>
      <c r="J181" s="102">
        <v>3539</v>
      </c>
      <c r="K181" s="102">
        <v>6414</v>
      </c>
      <c r="L181" s="102">
        <v>5019</v>
      </c>
      <c r="M181" s="103"/>
    </row>
    <row r="182" spans="1:13" s="154" customFormat="1" ht="16.5" customHeight="1">
      <c r="A182" s="105" t="s">
        <v>296</v>
      </c>
      <c r="B182" s="105" t="s">
        <v>287</v>
      </c>
      <c r="C182" s="106" t="s">
        <v>297</v>
      </c>
      <c r="D182" s="106" t="s">
        <v>213</v>
      </c>
      <c r="E182" s="107">
        <v>55691</v>
      </c>
      <c r="F182" s="107">
        <v>62926</v>
      </c>
      <c r="G182" s="107">
        <v>81120</v>
      </c>
      <c r="H182" s="107">
        <v>95350</v>
      </c>
      <c r="I182" s="107">
        <v>107934</v>
      </c>
      <c r="J182" s="107">
        <v>108336</v>
      </c>
      <c r="K182" s="107">
        <v>130746</v>
      </c>
      <c r="L182" s="107">
        <v>129343</v>
      </c>
      <c r="M182" s="108"/>
    </row>
    <row r="183" spans="1:13" ht="16.5" customHeight="1">
      <c r="A183" s="101" t="s">
        <v>298</v>
      </c>
      <c r="B183" s="101" t="s">
        <v>324</v>
      </c>
      <c r="C183" s="75" t="s">
        <v>299</v>
      </c>
      <c r="D183" s="75" t="s">
        <v>327</v>
      </c>
      <c r="E183" s="102">
        <v>18</v>
      </c>
      <c r="F183" s="102">
        <v>19</v>
      </c>
      <c r="G183" s="102">
        <v>20</v>
      </c>
      <c r="H183" s="102">
        <v>21</v>
      </c>
      <c r="I183" s="102">
        <v>18</v>
      </c>
      <c r="J183" s="102">
        <v>18</v>
      </c>
      <c r="K183" s="102">
        <v>19</v>
      </c>
      <c r="L183" s="102">
        <v>21</v>
      </c>
      <c r="M183" s="103"/>
    </row>
    <row r="184" spans="1:13" ht="16.5" customHeight="1">
      <c r="A184" s="101" t="s">
        <v>298</v>
      </c>
      <c r="B184" s="101" t="s">
        <v>326</v>
      </c>
      <c r="C184" s="75" t="s">
        <v>299</v>
      </c>
      <c r="D184" s="75" t="s">
        <v>329</v>
      </c>
      <c r="E184" s="102">
        <v>2036</v>
      </c>
      <c r="F184" s="102">
        <v>2180</v>
      </c>
      <c r="G184" s="102">
        <v>2220</v>
      </c>
      <c r="H184" s="102">
        <v>2281</v>
      </c>
      <c r="I184" s="102">
        <v>2251</v>
      </c>
      <c r="J184" s="102">
        <v>2250</v>
      </c>
      <c r="K184" s="102">
        <v>2183</v>
      </c>
      <c r="L184" s="102">
        <v>2343</v>
      </c>
      <c r="M184" s="103"/>
    </row>
    <row r="185" spans="1:13" ht="16.5" customHeight="1">
      <c r="A185" s="101" t="s">
        <v>298</v>
      </c>
      <c r="B185" s="101" t="s">
        <v>328</v>
      </c>
      <c r="C185" s="75" t="s">
        <v>299</v>
      </c>
      <c r="D185" s="75" t="s">
        <v>331</v>
      </c>
      <c r="E185" s="102">
        <v>2555</v>
      </c>
      <c r="F185" s="102">
        <v>2761</v>
      </c>
      <c r="G185" s="102">
        <v>3003</v>
      </c>
      <c r="H185" s="102">
        <v>3047</v>
      </c>
      <c r="I185" s="102">
        <v>3082</v>
      </c>
      <c r="J185" s="102">
        <v>3116</v>
      </c>
      <c r="K185" s="102">
        <v>3095</v>
      </c>
      <c r="L185" s="102">
        <v>3282</v>
      </c>
      <c r="M185" s="103"/>
    </row>
    <row r="186" spans="1:13" ht="16.5" customHeight="1">
      <c r="A186" s="101" t="s">
        <v>298</v>
      </c>
      <c r="B186" s="101" t="s">
        <v>330</v>
      </c>
      <c r="C186" s="75" t="s">
        <v>299</v>
      </c>
      <c r="D186" s="75" t="s">
        <v>333</v>
      </c>
      <c r="E186" s="102">
        <v>6033</v>
      </c>
      <c r="F186" s="102">
        <v>6390</v>
      </c>
      <c r="G186" s="102">
        <v>7051</v>
      </c>
      <c r="H186" s="102">
        <v>7330</v>
      </c>
      <c r="I186" s="102">
        <v>7473</v>
      </c>
      <c r="J186" s="102">
        <v>7646</v>
      </c>
      <c r="K186" s="102">
        <v>7673</v>
      </c>
      <c r="L186" s="102">
        <v>8287</v>
      </c>
      <c r="M186" s="103"/>
    </row>
    <row r="187" spans="1:13" ht="16.5" customHeight="1">
      <c r="A187" s="101" t="s">
        <v>298</v>
      </c>
      <c r="B187" s="101" t="s">
        <v>332</v>
      </c>
      <c r="C187" s="75" t="s">
        <v>299</v>
      </c>
      <c r="D187" s="75" t="s">
        <v>335</v>
      </c>
      <c r="E187" s="102">
        <v>9127</v>
      </c>
      <c r="F187" s="102">
        <v>10082</v>
      </c>
      <c r="G187" s="102">
        <v>12545</v>
      </c>
      <c r="H187" s="102">
        <v>14712</v>
      </c>
      <c r="I187" s="102">
        <v>16309</v>
      </c>
      <c r="J187" s="102">
        <v>16755</v>
      </c>
      <c r="K187" s="102">
        <v>18525</v>
      </c>
      <c r="L187" s="102">
        <v>19889</v>
      </c>
      <c r="M187" s="103"/>
    </row>
    <row r="188" spans="1:13" ht="16.5" customHeight="1">
      <c r="A188" s="101" t="s">
        <v>298</v>
      </c>
      <c r="B188" s="101" t="s">
        <v>334</v>
      </c>
      <c r="C188" s="75" t="s">
        <v>299</v>
      </c>
      <c r="D188" s="75" t="s">
        <v>337</v>
      </c>
      <c r="E188" s="102">
        <v>8840</v>
      </c>
      <c r="F188" s="102">
        <v>9928</v>
      </c>
      <c r="G188" s="102">
        <v>14361</v>
      </c>
      <c r="H188" s="102">
        <v>19232</v>
      </c>
      <c r="I188" s="102">
        <v>24115</v>
      </c>
      <c r="J188" s="102">
        <v>25664</v>
      </c>
      <c r="K188" s="102">
        <v>35444</v>
      </c>
      <c r="L188" s="102">
        <v>37538</v>
      </c>
      <c r="M188" s="103"/>
    </row>
    <row r="189" spans="1:13" ht="16.5" customHeight="1">
      <c r="A189" s="101" t="s">
        <v>298</v>
      </c>
      <c r="B189" s="101" t="s">
        <v>336</v>
      </c>
      <c r="C189" s="75" t="s">
        <v>299</v>
      </c>
      <c r="D189" s="75" t="s">
        <v>339</v>
      </c>
      <c r="E189" s="102">
        <v>3467</v>
      </c>
      <c r="F189" s="102">
        <v>3801</v>
      </c>
      <c r="G189" s="102">
        <v>6284</v>
      </c>
      <c r="H189" s="102">
        <v>8644</v>
      </c>
      <c r="I189" s="102">
        <v>10907</v>
      </c>
      <c r="J189" s="102">
        <v>11187</v>
      </c>
      <c r="K189" s="102">
        <v>17586</v>
      </c>
      <c r="L189" s="102">
        <v>17744</v>
      </c>
      <c r="M189" s="103"/>
    </row>
    <row r="190" spans="1:13" ht="16.5" customHeight="1">
      <c r="A190" s="101" t="s">
        <v>298</v>
      </c>
      <c r="B190" s="101" t="s">
        <v>338</v>
      </c>
      <c r="C190" s="75" t="s">
        <v>299</v>
      </c>
      <c r="D190" s="75" t="s">
        <v>340</v>
      </c>
      <c r="E190" s="102">
        <v>995</v>
      </c>
      <c r="F190" s="102">
        <v>1122</v>
      </c>
      <c r="G190" s="102">
        <v>2088</v>
      </c>
      <c r="H190" s="102">
        <v>3014</v>
      </c>
      <c r="I190" s="102">
        <v>4169</v>
      </c>
      <c r="J190" s="102">
        <v>4125</v>
      </c>
      <c r="K190" s="102">
        <v>7639</v>
      </c>
      <c r="L190" s="102">
        <v>6805</v>
      </c>
      <c r="M190" s="103"/>
    </row>
    <row r="191" spans="1:13" s="154" customFormat="1" ht="16.5" customHeight="1">
      <c r="A191" s="105" t="s">
        <v>298</v>
      </c>
      <c r="B191" s="105" t="s">
        <v>287</v>
      </c>
      <c r="C191" s="106" t="s">
        <v>299</v>
      </c>
      <c r="D191" s="106" t="s">
        <v>213</v>
      </c>
      <c r="E191" s="107">
        <v>33071</v>
      </c>
      <c r="F191" s="107">
        <v>36283</v>
      </c>
      <c r="G191" s="107">
        <v>47572</v>
      </c>
      <c r="H191" s="107">
        <v>58280</v>
      </c>
      <c r="I191" s="107">
        <v>68324</v>
      </c>
      <c r="J191" s="107">
        <v>70761</v>
      </c>
      <c r="K191" s="107">
        <v>92163</v>
      </c>
      <c r="L191" s="107">
        <v>95910</v>
      </c>
      <c r="M191" s="108"/>
    </row>
    <row r="192" spans="1:13" ht="16.5" customHeight="1">
      <c r="A192" s="101" t="s">
        <v>300</v>
      </c>
      <c r="B192" s="101" t="s">
        <v>324</v>
      </c>
      <c r="C192" s="75" t="s">
        <v>301</v>
      </c>
      <c r="D192" s="75" t="s">
        <v>327</v>
      </c>
      <c r="E192" s="102">
        <v>11</v>
      </c>
      <c r="F192" s="102">
        <v>12</v>
      </c>
      <c r="G192" s="102">
        <v>12</v>
      </c>
      <c r="H192" s="102">
        <v>12</v>
      </c>
      <c r="I192" s="102">
        <v>12</v>
      </c>
      <c r="J192" s="102">
        <v>13</v>
      </c>
      <c r="K192" s="102">
        <v>14</v>
      </c>
      <c r="L192" s="102">
        <v>17</v>
      </c>
      <c r="M192" s="103"/>
    </row>
    <row r="193" spans="1:13" ht="16.5" customHeight="1">
      <c r="A193" s="101" t="s">
        <v>300</v>
      </c>
      <c r="B193" s="101" t="s">
        <v>326</v>
      </c>
      <c r="C193" s="75" t="s">
        <v>301</v>
      </c>
      <c r="D193" s="75" t="s">
        <v>329</v>
      </c>
      <c r="E193" s="102">
        <v>914</v>
      </c>
      <c r="F193" s="102">
        <v>986</v>
      </c>
      <c r="G193" s="102">
        <v>1029</v>
      </c>
      <c r="H193" s="102">
        <v>1106</v>
      </c>
      <c r="I193" s="102">
        <v>1118</v>
      </c>
      <c r="J193" s="102">
        <v>1161</v>
      </c>
      <c r="K193" s="102">
        <v>1185</v>
      </c>
      <c r="L193" s="102">
        <v>1298</v>
      </c>
      <c r="M193" s="103"/>
    </row>
    <row r="194" spans="1:13" ht="16.5" customHeight="1">
      <c r="A194" s="101" t="s">
        <v>300</v>
      </c>
      <c r="B194" s="101" t="s">
        <v>328</v>
      </c>
      <c r="C194" s="75" t="s">
        <v>301</v>
      </c>
      <c r="D194" s="75" t="s">
        <v>331</v>
      </c>
      <c r="E194" s="102">
        <v>1010</v>
      </c>
      <c r="F194" s="102">
        <v>1124</v>
      </c>
      <c r="G194" s="102">
        <v>1263</v>
      </c>
      <c r="H194" s="102">
        <v>1354</v>
      </c>
      <c r="I194" s="102">
        <v>1441</v>
      </c>
      <c r="J194" s="102">
        <v>1489</v>
      </c>
      <c r="K194" s="102">
        <v>1584</v>
      </c>
      <c r="L194" s="102">
        <v>1720</v>
      </c>
      <c r="M194" s="103"/>
    </row>
    <row r="195" spans="1:13" ht="16.5" customHeight="1">
      <c r="A195" s="101" t="s">
        <v>300</v>
      </c>
      <c r="B195" s="101" t="s">
        <v>330</v>
      </c>
      <c r="C195" s="75" t="s">
        <v>301</v>
      </c>
      <c r="D195" s="75" t="s">
        <v>333</v>
      </c>
      <c r="E195" s="102">
        <v>2070</v>
      </c>
      <c r="F195" s="102">
        <v>2320</v>
      </c>
      <c r="G195" s="102">
        <v>2674</v>
      </c>
      <c r="H195" s="102">
        <v>2976</v>
      </c>
      <c r="I195" s="102">
        <v>3163</v>
      </c>
      <c r="J195" s="102">
        <v>3307</v>
      </c>
      <c r="K195" s="102">
        <v>3595</v>
      </c>
      <c r="L195" s="102">
        <v>4024</v>
      </c>
      <c r="M195" s="103"/>
    </row>
    <row r="196" spans="1:13" ht="16.5" customHeight="1">
      <c r="A196" s="101" t="s">
        <v>300</v>
      </c>
      <c r="B196" s="101" t="s">
        <v>332</v>
      </c>
      <c r="C196" s="75" t="s">
        <v>301</v>
      </c>
      <c r="D196" s="75" t="s">
        <v>335</v>
      </c>
      <c r="E196" s="102">
        <v>2902</v>
      </c>
      <c r="F196" s="102">
        <v>3391</v>
      </c>
      <c r="G196" s="102">
        <v>4405</v>
      </c>
      <c r="H196" s="102">
        <v>5393</v>
      </c>
      <c r="I196" s="102">
        <v>6194</v>
      </c>
      <c r="J196" s="102">
        <v>6579</v>
      </c>
      <c r="K196" s="102">
        <v>7968</v>
      </c>
      <c r="L196" s="102">
        <v>8705</v>
      </c>
      <c r="M196" s="103"/>
    </row>
    <row r="197" spans="1:13" ht="16.5" customHeight="1">
      <c r="A197" s="101" t="s">
        <v>300</v>
      </c>
      <c r="B197" s="101" t="s">
        <v>334</v>
      </c>
      <c r="C197" s="75" t="s">
        <v>301</v>
      </c>
      <c r="D197" s="75" t="s">
        <v>337</v>
      </c>
      <c r="E197" s="102">
        <v>3051</v>
      </c>
      <c r="F197" s="102">
        <v>3584</v>
      </c>
      <c r="G197" s="102">
        <v>5059</v>
      </c>
      <c r="H197" s="102">
        <v>6776</v>
      </c>
      <c r="I197" s="102">
        <v>8587</v>
      </c>
      <c r="J197" s="102">
        <v>9493</v>
      </c>
      <c r="K197" s="102">
        <v>13692</v>
      </c>
      <c r="L197" s="102">
        <v>15355</v>
      </c>
      <c r="M197" s="103"/>
    </row>
    <row r="198" spans="1:13" ht="16.5" customHeight="1">
      <c r="A198" s="101" t="s">
        <v>300</v>
      </c>
      <c r="B198" s="101" t="s">
        <v>336</v>
      </c>
      <c r="C198" s="75" t="s">
        <v>301</v>
      </c>
      <c r="D198" s="75" t="s">
        <v>339</v>
      </c>
      <c r="E198" s="102">
        <v>1387</v>
      </c>
      <c r="F198" s="102">
        <v>1634</v>
      </c>
      <c r="G198" s="102">
        <v>2531</v>
      </c>
      <c r="H198" s="102">
        <v>3285</v>
      </c>
      <c r="I198" s="102">
        <v>4169</v>
      </c>
      <c r="J198" s="102">
        <v>4472</v>
      </c>
      <c r="K198" s="102">
        <v>7155</v>
      </c>
      <c r="L198" s="102">
        <v>7730</v>
      </c>
      <c r="M198" s="103"/>
    </row>
    <row r="199" spans="1:13" ht="16.5" customHeight="1">
      <c r="A199" s="101" t="s">
        <v>300</v>
      </c>
      <c r="B199" s="101" t="s">
        <v>338</v>
      </c>
      <c r="C199" s="75" t="s">
        <v>301</v>
      </c>
      <c r="D199" s="75" t="s">
        <v>340</v>
      </c>
      <c r="E199" s="102">
        <v>666</v>
      </c>
      <c r="F199" s="102">
        <v>724</v>
      </c>
      <c r="G199" s="102">
        <v>1299</v>
      </c>
      <c r="H199" s="102">
        <v>1784</v>
      </c>
      <c r="I199" s="102">
        <v>2344</v>
      </c>
      <c r="J199" s="102">
        <v>2360</v>
      </c>
      <c r="K199" s="102">
        <v>4302</v>
      </c>
      <c r="L199" s="102">
        <v>4053</v>
      </c>
      <c r="M199" s="103"/>
    </row>
    <row r="200" spans="1:13" s="154" customFormat="1" ht="16.5" customHeight="1">
      <c r="A200" s="105" t="s">
        <v>300</v>
      </c>
      <c r="B200" s="105" t="s">
        <v>287</v>
      </c>
      <c r="C200" s="106" t="s">
        <v>301</v>
      </c>
      <c r="D200" s="106" t="s">
        <v>213</v>
      </c>
      <c r="E200" s="107">
        <v>12010</v>
      </c>
      <c r="F200" s="107">
        <v>13775</v>
      </c>
      <c r="G200" s="107">
        <v>18272</v>
      </c>
      <c r="H200" s="107">
        <v>22686</v>
      </c>
      <c r="I200" s="107">
        <v>27026</v>
      </c>
      <c r="J200" s="107">
        <v>28874</v>
      </c>
      <c r="K200" s="107">
        <v>39494</v>
      </c>
      <c r="L200" s="107">
        <v>42902</v>
      </c>
      <c r="M200" s="108"/>
    </row>
    <row r="201" spans="1:13" ht="16.5" customHeight="1">
      <c r="A201" s="101" t="s">
        <v>302</v>
      </c>
      <c r="B201" s="101" t="s">
        <v>324</v>
      </c>
      <c r="C201" s="75" t="s">
        <v>303</v>
      </c>
      <c r="D201" s="75" t="s">
        <v>327</v>
      </c>
      <c r="E201" s="102">
        <v>4</v>
      </c>
      <c r="F201" s="102">
        <v>5</v>
      </c>
      <c r="G201" s="102">
        <v>5</v>
      </c>
      <c r="H201" s="102">
        <v>6</v>
      </c>
      <c r="I201" s="102">
        <v>6</v>
      </c>
      <c r="J201" s="102">
        <v>7</v>
      </c>
      <c r="K201" s="102">
        <v>7</v>
      </c>
      <c r="L201" s="102">
        <v>9</v>
      </c>
      <c r="M201" s="103"/>
    </row>
    <row r="202" spans="1:13" ht="16.5" customHeight="1">
      <c r="A202" s="101" t="s">
        <v>302</v>
      </c>
      <c r="B202" s="101" t="s">
        <v>326</v>
      </c>
      <c r="C202" s="75" t="s">
        <v>303</v>
      </c>
      <c r="D202" s="75" t="s">
        <v>329</v>
      </c>
      <c r="E202" s="102">
        <v>268</v>
      </c>
      <c r="F202" s="102">
        <v>319</v>
      </c>
      <c r="G202" s="102">
        <v>383</v>
      </c>
      <c r="H202" s="102">
        <v>439</v>
      </c>
      <c r="I202" s="102">
        <v>467</v>
      </c>
      <c r="J202" s="102">
        <v>505</v>
      </c>
      <c r="K202" s="102">
        <v>534</v>
      </c>
      <c r="L202" s="102">
        <v>582</v>
      </c>
      <c r="M202" s="103"/>
    </row>
    <row r="203" spans="1:13" ht="16.5" customHeight="1">
      <c r="A203" s="101" t="s">
        <v>302</v>
      </c>
      <c r="B203" s="101" t="s">
        <v>328</v>
      </c>
      <c r="C203" s="75" t="s">
        <v>303</v>
      </c>
      <c r="D203" s="75" t="s">
        <v>331</v>
      </c>
      <c r="E203" s="102">
        <v>281</v>
      </c>
      <c r="F203" s="102">
        <v>341</v>
      </c>
      <c r="G203" s="102">
        <v>432</v>
      </c>
      <c r="H203" s="102">
        <v>504</v>
      </c>
      <c r="I203" s="102">
        <v>564</v>
      </c>
      <c r="J203" s="102">
        <v>610</v>
      </c>
      <c r="K203" s="102">
        <v>674</v>
      </c>
      <c r="L203" s="102">
        <v>747</v>
      </c>
      <c r="M203" s="103"/>
    </row>
    <row r="204" spans="1:13" ht="16.5" customHeight="1">
      <c r="A204" s="101" t="s">
        <v>302</v>
      </c>
      <c r="B204" s="101" t="s">
        <v>330</v>
      </c>
      <c r="C204" s="75" t="s">
        <v>303</v>
      </c>
      <c r="D204" s="75" t="s">
        <v>333</v>
      </c>
      <c r="E204" s="102">
        <v>489</v>
      </c>
      <c r="F204" s="102">
        <v>611</v>
      </c>
      <c r="G204" s="102">
        <v>807</v>
      </c>
      <c r="H204" s="102">
        <v>967</v>
      </c>
      <c r="I204" s="102">
        <v>1117</v>
      </c>
      <c r="J204" s="102">
        <v>1234</v>
      </c>
      <c r="K204" s="102">
        <v>1407</v>
      </c>
      <c r="L204" s="102">
        <v>1591</v>
      </c>
      <c r="M204" s="103"/>
    </row>
    <row r="205" spans="1:13" ht="16.5" customHeight="1">
      <c r="A205" s="101" t="s">
        <v>302</v>
      </c>
      <c r="B205" s="101" t="s">
        <v>332</v>
      </c>
      <c r="C205" s="75" t="s">
        <v>303</v>
      </c>
      <c r="D205" s="75" t="s">
        <v>335</v>
      </c>
      <c r="E205" s="102">
        <v>642</v>
      </c>
      <c r="F205" s="102">
        <v>806</v>
      </c>
      <c r="G205" s="102">
        <v>1197</v>
      </c>
      <c r="H205" s="102">
        <v>1510</v>
      </c>
      <c r="I205" s="102">
        <v>1820</v>
      </c>
      <c r="J205" s="102">
        <v>2020</v>
      </c>
      <c r="K205" s="102">
        <v>2616</v>
      </c>
      <c r="L205" s="102">
        <v>2946</v>
      </c>
      <c r="M205" s="103"/>
    </row>
    <row r="206" spans="1:13" ht="16.5" customHeight="1">
      <c r="A206" s="101" t="s">
        <v>302</v>
      </c>
      <c r="B206" s="101" t="s">
        <v>334</v>
      </c>
      <c r="C206" s="75" t="s">
        <v>303</v>
      </c>
      <c r="D206" s="75" t="s">
        <v>337</v>
      </c>
      <c r="E206" s="102">
        <v>817</v>
      </c>
      <c r="F206" s="102">
        <v>1007</v>
      </c>
      <c r="G206" s="102">
        <v>1532</v>
      </c>
      <c r="H206" s="102">
        <v>2026</v>
      </c>
      <c r="I206" s="102">
        <v>2523</v>
      </c>
      <c r="J206" s="102">
        <v>2831</v>
      </c>
      <c r="K206" s="102">
        <v>4150</v>
      </c>
      <c r="L206" s="102">
        <v>4610</v>
      </c>
      <c r="M206" s="103"/>
    </row>
    <row r="207" spans="1:13" ht="16.5" customHeight="1">
      <c r="A207" s="101" t="s">
        <v>302</v>
      </c>
      <c r="B207" s="101" t="s">
        <v>336</v>
      </c>
      <c r="C207" s="75" t="s">
        <v>303</v>
      </c>
      <c r="D207" s="75" t="s">
        <v>339</v>
      </c>
      <c r="E207" s="102">
        <v>437</v>
      </c>
      <c r="F207" s="102">
        <v>569</v>
      </c>
      <c r="G207" s="102">
        <v>902</v>
      </c>
      <c r="H207" s="102">
        <v>1206</v>
      </c>
      <c r="I207" s="102">
        <v>1534</v>
      </c>
      <c r="J207" s="102">
        <v>1595</v>
      </c>
      <c r="K207" s="102">
        <v>2446</v>
      </c>
      <c r="L207" s="102">
        <v>2602</v>
      </c>
      <c r="M207" s="103"/>
    </row>
    <row r="208" spans="1:13" ht="16.5" customHeight="1">
      <c r="A208" s="101" t="s">
        <v>302</v>
      </c>
      <c r="B208" s="101" t="s">
        <v>338</v>
      </c>
      <c r="C208" s="75" t="s">
        <v>303</v>
      </c>
      <c r="D208" s="75" t="s">
        <v>340</v>
      </c>
      <c r="E208" s="102">
        <v>294</v>
      </c>
      <c r="F208" s="102">
        <v>343</v>
      </c>
      <c r="G208" s="102">
        <v>744</v>
      </c>
      <c r="H208" s="102">
        <v>1028</v>
      </c>
      <c r="I208" s="102">
        <v>1425</v>
      </c>
      <c r="J208" s="102">
        <v>1487</v>
      </c>
      <c r="K208" s="102">
        <v>2345</v>
      </c>
      <c r="L208" s="102">
        <v>2267</v>
      </c>
      <c r="M208" s="103"/>
    </row>
    <row r="209" spans="1:13" s="154" customFormat="1" ht="16.5" customHeight="1">
      <c r="A209" s="105" t="s">
        <v>302</v>
      </c>
      <c r="B209" s="105" t="s">
        <v>287</v>
      </c>
      <c r="C209" s="106" t="s">
        <v>303</v>
      </c>
      <c r="D209" s="106" t="s">
        <v>213</v>
      </c>
      <c r="E209" s="107">
        <v>3233</v>
      </c>
      <c r="F209" s="107">
        <v>4001</v>
      </c>
      <c r="G209" s="107">
        <v>6004</v>
      </c>
      <c r="H209" s="107">
        <v>7685</v>
      </c>
      <c r="I209" s="107">
        <v>9456</v>
      </c>
      <c r="J209" s="107">
        <v>10290</v>
      </c>
      <c r="K209" s="107">
        <v>14179</v>
      </c>
      <c r="L209" s="107">
        <v>15355</v>
      </c>
      <c r="M209" s="108"/>
    </row>
    <row r="210" spans="1:13" ht="16.5" customHeight="1">
      <c r="A210" s="101" t="s">
        <v>304</v>
      </c>
      <c r="B210" s="101" t="s">
        <v>324</v>
      </c>
      <c r="C210" s="75" t="s">
        <v>305</v>
      </c>
      <c r="D210" s="75" t="s">
        <v>327</v>
      </c>
      <c r="E210" s="102">
        <v>2</v>
      </c>
      <c r="F210" s="102">
        <v>2</v>
      </c>
      <c r="G210" s="102">
        <v>2</v>
      </c>
      <c r="H210" s="102">
        <v>2</v>
      </c>
      <c r="I210" s="102">
        <v>2</v>
      </c>
      <c r="J210" s="102">
        <v>3</v>
      </c>
      <c r="K210" s="102">
        <v>3</v>
      </c>
      <c r="L210" s="102">
        <v>4</v>
      </c>
      <c r="M210" s="103"/>
    </row>
    <row r="211" spans="1:13" ht="16.5" customHeight="1">
      <c r="A211" s="101" t="s">
        <v>304</v>
      </c>
      <c r="B211" s="101" t="s">
        <v>326</v>
      </c>
      <c r="C211" s="75" t="s">
        <v>305</v>
      </c>
      <c r="D211" s="75" t="s">
        <v>329</v>
      </c>
      <c r="E211" s="102">
        <v>63</v>
      </c>
      <c r="F211" s="102">
        <v>86</v>
      </c>
      <c r="G211" s="102">
        <v>111</v>
      </c>
      <c r="H211" s="102">
        <v>136</v>
      </c>
      <c r="I211" s="102">
        <v>160</v>
      </c>
      <c r="J211" s="102">
        <v>191</v>
      </c>
      <c r="K211" s="102">
        <v>222</v>
      </c>
      <c r="L211" s="102">
        <v>276</v>
      </c>
      <c r="M211" s="103"/>
    </row>
    <row r="212" spans="1:13" ht="16.5" customHeight="1">
      <c r="A212" s="101" t="s">
        <v>304</v>
      </c>
      <c r="B212" s="101" t="s">
        <v>328</v>
      </c>
      <c r="C212" s="75" t="s">
        <v>305</v>
      </c>
      <c r="D212" s="75" t="s">
        <v>331</v>
      </c>
      <c r="E212" s="102">
        <v>50</v>
      </c>
      <c r="F212" s="102">
        <v>72</v>
      </c>
      <c r="G212" s="102">
        <v>107</v>
      </c>
      <c r="H212" s="102">
        <v>140</v>
      </c>
      <c r="I212" s="102">
        <v>182</v>
      </c>
      <c r="J212" s="102">
        <v>223</v>
      </c>
      <c r="K212" s="102">
        <v>274</v>
      </c>
      <c r="L212" s="102">
        <v>341</v>
      </c>
      <c r="M212" s="103"/>
    </row>
    <row r="213" spans="1:13" ht="16.5" customHeight="1">
      <c r="A213" s="101" t="s">
        <v>304</v>
      </c>
      <c r="B213" s="101" t="s">
        <v>330</v>
      </c>
      <c r="C213" s="75" t="s">
        <v>305</v>
      </c>
      <c r="D213" s="75" t="s">
        <v>333</v>
      </c>
      <c r="E213" s="102">
        <v>82</v>
      </c>
      <c r="F213" s="102">
        <v>116</v>
      </c>
      <c r="G213" s="102">
        <v>179</v>
      </c>
      <c r="H213" s="102">
        <v>247</v>
      </c>
      <c r="I213" s="102">
        <v>321</v>
      </c>
      <c r="J213" s="102">
        <v>406</v>
      </c>
      <c r="K213" s="102">
        <v>532</v>
      </c>
      <c r="L213" s="102">
        <v>673</v>
      </c>
      <c r="M213" s="103"/>
    </row>
    <row r="214" spans="1:13" ht="16.5" customHeight="1">
      <c r="A214" s="101" t="s">
        <v>304</v>
      </c>
      <c r="B214" s="101" t="s">
        <v>332</v>
      </c>
      <c r="C214" s="75" t="s">
        <v>305</v>
      </c>
      <c r="D214" s="75" t="s">
        <v>335</v>
      </c>
      <c r="E214" s="102">
        <v>106</v>
      </c>
      <c r="F214" s="102">
        <v>150</v>
      </c>
      <c r="G214" s="102">
        <v>246</v>
      </c>
      <c r="H214" s="102">
        <v>340</v>
      </c>
      <c r="I214" s="102">
        <v>473</v>
      </c>
      <c r="J214" s="102">
        <v>599</v>
      </c>
      <c r="K214" s="102">
        <v>850</v>
      </c>
      <c r="L214" s="102">
        <v>1086</v>
      </c>
      <c r="M214" s="103"/>
    </row>
    <row r="215" spans="1:13" ht="16.5" customHeight="1">
      <c r="A215" s="101" t="s">
        <v>304</v>
      </c>
      <c r="B215" s="101" t="s">
        <v>334</v>
      </c>
      <c r="C215" s="75" t="s">
        <v>305</v>
      </c>
      <c r="D215" s="75" t="s">
        <v>337</v>
      </c>
      <c r="E215" s="102">
        <v>148</v>
      </c>
      <c r="F215" s="102">
        <v>200</v>
      </c>
      <c r="G215" s="102">
        <v>348</v>
      </c>
      <c r="H215" s="102">
        <v>522</v>
      </c>
      <c r="I215" s="102">
        <v>773</v>
      </c>
      <c r="J215" s="102">
        <v>976</v>
      </c>
      <c r="K215" s="102">
        <v>1465</v>
      </c>
      <c r="L215" s="102">
        <v>1875</v>
      </c>
      <c r="M215" s="103"/>
    </row>
    <row r="216" spans="1:13" ht="16.5" customHeight="1">
      <c r="A216" s="101" t="s">
        <v>304</v>
      </c>
      <c r="B216" s="101" t="s">
        <v>336</v>
      </c>
      <c r="C216" s="75" t="s">
        <v>305</v>
      </c>
      <c r="D216" s="75" t="s">
        <v>339</v>
      </c>
      <c r="E216" s="102">
        <v>128</v>
      </c>
      <c r="F216" s="102">
        <v>168</v>
      </c>
      <c r="G216" s="102">
        <v>299</v>
      </c>
      <c r="H216" s="102">
        <v>444</v>
      </c>
      <c r="I216" s="102">
        <v>629</v>
      </c>
      <c r="J216" s="102">
        <v>717</v>
      </c>
      <c r="K216" s="102">
        <v>1058</v>
      </c>
      <c r="L216" s="102">
        <v>1247</v>
      </c>
      <c r="M216" s="103"/>
    </row>
    <row r="217" spans="1:13" ht="16.5" customHeight="1">
      <c r="A217" s="101" t="s">
        <v>304</v>
      </c>
      <c r="B217" s="101" t="s">
        <v>338</v>
      </c>
      <c r="C217" s="75" t="s">
        <v>305</v>
      </c>
      <c r="D217" s="75" t="s">
        <v>340</v>
      </c>
      <c r="E217" s="102">
        <v>97</v>
      </c>
      <c r="F217" s="102">
        <v>145</v>
      </c>
      <c r="G217" s="102">
        <v>309</v>
      </c>
      <c r="H217" s="102">
        <v>475</v>
      </c>
      <c r="I217" s="102">
        <v>661</v>
      </c>
      <c r="J217" s="102">
        <v>864</v>
      </c>
      <c r="K217" s="102">
        <v>1597</v>
      </c>
      <c r="L217" s="102">
        <v>1763</v>
      </c>
      <c r="M217" s="103"/>
    </row>
    <row r="218" spans="1:13" s="154" customFormat="1" ht="16.5" customHeight="1">
      <c r="A218" s="105" t="s">
        <v>304</v>
      </c>
      <c r="B218" s="105" t="s">
        <v>287</v>
      </c>
      <c r="C218" s="106" t="s">
        <v>305</v>
      </c>
      <c r="D218" s="106" t="s">
        <v>213</v>
      </c>
      <c r="E218" s="107">
        <v>676</v>
      </c>
      <c r="F218" s="107">
        <v>940</v>
      </c>
      <c r="G218" s="107">
        <v>1601</v>
      </c>
      <c r="H218" s="107">
        <v>2307</v>
      </c>
      <c r="I218" s="107">
        <v>3202</v>
      </c>
      <c r="J218" s="107">
        <v>3978</v>
      </c>
      <c r="K218" s="107">
        <v>6002</v>
      </c>
      <c r="L218" s="107">
        <v>7266</v>
      </c>
      <c r="M218" s="108"/>
    </row>
    <row r="219" spans="1:13" ht="16.5" customHeight="1">
      <c r="A219" s="101" t="s">
        <v>306</v>
      </c>
      <c r="B219" s="101" t="s">
        <v>324</v>
      </c>
      <c r="C219" s="75" t="s">
        <v>307</v>
      </c>
      <c r="D219" s="75" t="s">
        <v>327</v>
      </c>
      <c r="E219" s="102">
        <v>0</v>
      </c>
      <c r="F219" s="102">
        <v>0</v>
      </c>
      <c r="G219" s="102">
        <v>0</v>
      </c>
      <c r="H219" s="102">
        <v>0</v>
      </c>
      <c r="I219" s="102">
        <v>0</v>
      </c>
      <c r="J219" s="102">
        <v>0</v>
      </c>
      <c r="K219" s="102">
        <v>0</v>
      </c>
      <c r="L219" s="102">
        <v>0</v>
      </c>
      <c r="M219" s="103"/>
    </row>
    <row r="220" spans="1:13" ht="16.5" customHeight="1">
      <c r="A220" s="101" t="s">
        <v>306</v>
      </c>
      <c r="B220" s="101" t="s">
        <v>326</v>
      </c>
      <c r="C220" s="75" t="s">
        <v>307</v>
      </c>
      <c r="D220" s="75" t="s">
        <v>329</v>
      </c>
      <c r="E220" s="102">
        <v>2</v>
      </c>
      <c r="F220" s="102">
        <v>3</v>
      </c>
      <c r="G220" s="102">
        <v>5</v>
      </c>
      <c r="H220" s="102">
        <v>8</v>
      </c>
      <c r="I220" s="102">
        <v>10</v>
      </c>
      <c r="J220" s="102">
        <v>11</v>
      </c>
      <c r="K220" s="102">
        <v>12</v>
      </c>
      <c r="L220" s="102">
        <v>14</v>
      </c>
      <c r="M220" s="103"/>
    </row>
    <row r="221" spans="1:13" ht="16.5" customHeight="1">
      <c r="A221" s="101" t="s">
        <v>306</v>
      </c>
      <c r="B221" s="101" t="s">
        <v>328</v>
      </c>
      <c r="C221" s="75" t="s">
        <v>307</v>
      </c>
      <c r="D221" s="75" t="s">
        <v>331</v>
      </c>
      <c r="E221" s="102">
        <v>1</v>
      </c>
      <c r="F221" s="102">
        <v>2</v>
      </c>
      <c r="G221" s="102">
        <v>2</v>
      </c>
      <c r="H221" s="102">
        <v>3</v>
      </c>
      <c r="I221" s="102">
        <v>5</v>
      </c>
      <c r="J221" s="102">
        <v>7</v>
      </c>
      <c r="K221" s="102">
        <v>10</v>
      </c>
      <c r="L221" s="102">
        <v>12</v>
      </c>
      <c r="M221" s="103"/>
    </row>
    <row r="222" spans="1:13" ht="16.5" customHeight="1">
      <c r="A222" s="101" t="s">
        <v>306</v>
      </c>
      <c r="B222" s="101" t="s">
        <v>330</v>
      </c>
      <c r="C222" s="75" t="s">
        <v>307</v>
      </c>
      <c r="D222" s="75" t="s">
        <v>333</v>
      </c>
      <c r="E222" s="102">
        <v>1</v>
      </c>
      <c r="F222" s="102">
        <v>2</v>
      </c>
      <c r="G222" s="102">
        <v>3</v>
      </c>
      <c r="H222" s="102">
        <v>5</v>
      </c>
      <c r="I222" s="102">
        <v>8</v>
      </c>
      <c r="J222" s="102">
        <v>9</v>
      </c>
      <c r="K222" s="102">
        <v>14</v>
      </c>
      <c r="L222" s="102">
        <v>20</v>
      </c>
      <c r="M222" s="103"/>
    </row>
    <row r="223" spans="1:13" ht="16.5" customHeight="1">
      <c r="A223" s="101" t="s">
        <v>306</v>
      </c>
      <c r="B223" s="101" t="s">
        <v>332</v>
      </c>
      <c r="C223" s="75" t="s">
        <v>307</v>
      </c>
      <c r="D223" s="75" t="s">
        <v>335</v>
      </c>
      <c r="E223" s="102">
        <v>1</v>
      </c>
      <c r="F223" s="102">
        <v>2</v>
      </c>
      <c r="G223" s="102">
        <v>3</v>
      </c>
      <c r="H223" s="102">
        <v>5</v>
      </c>
      <c r="I223" s="102">
        <v>8</v>
      </c>
      <c r="J223" s="102">
        <v>14</v>
      </c>
      <c r="K223" s="102">
        <v>19</v>
      </c>
      <c r="L223" s="102">
        <v>30</v>
      </c>
      <c r="M223" s="103"/>
    </row>
    <row r="224" spans="1:13" ht="16.5" customHeight="1">
      <c r="A224" s="101" t="s">
        <v>306</v>
      </c>
      <c r="B224" s="101" t="s">
        <v>334</v>
      </c>
      <c r="C224" s="75" t="s">
        <v>307</v>
      </c>
      <c r="D224" s="75" t="s">
        <v>337</v>
      </c>
      <c r="E224" s="102">
        <v>1</v>
      </c>
      <c r="F224" s="102">
        <v>2</v>
      </c>
      <c r="G224" s="102">
        <v>4</v>
      </c>
      <c r="H224" s="102">
        <v>9</v>
      </c>
      <c r="I224" s="102">
        <v>19</v>
      </c>
      <c r="J224" s="102">
        <v>32</v>
      </c>
      <c r="K224" s="102">
        <v>50</v>
      </c>
      <c r="L224" s="102">
        <v>82</v>
      </c>
      <c r="M224" s="103"/>
    </row>
    <row r="225" spans="1:13" ht="16.5" customHeight="1">
      <c r="A225" s="101" t="s">
        <v>306</v>
      </c>
      <c r="B225" s="101" t="s">
        <v>336</v>
      </c>
      <c r="C225" s="75" t="s">
        <v>307</v>
      </c>
      <c r="D225" s="75" t="s">
        <v>339</v>
      </c>
      <c r="E225" s="102">
        <v>1</v>
      </c>
      <c r="F225" s="102">
        <v>1</v>
      </c>
      <c r="G225" s="102">
        <v>5</v>
      </c>
      <c r="H225" s="102">
        <v>8</v>
      </c>
      <c r="I225" s="102">
        <v>11</v>
      </c>
      <c r="J225" s="102">
        <v>18</v>
      </c>
      <c r="K225" s="102">
        <v>35</v>
      </c>
      <c r="L225" s="102">
        <v>42</v>
      </c>
      <c r="M225" s="103"/>
    </row>
    <row r="226" spans="1:13" ht="16.5" customHeight="1">
      <c r="A226" s="101" t="s">
        <v>306</v>
      </c>
      <c r="B226" s="101" t="s">
        <v>338</v>
      </c>
      <c r="C226" s="75" t="s">
        <v>307</v>
      </c>
      <c r="D226" s="75" t="s">
        <v>340</v>
      </c>
      <c r="E226" s="102">
        <v>0</v>
      </c>
      <c r="F226" s="102">
        <v>0</v>
      </c>
      <c r="G226" s="102">
        <v>3</v>
      </c>
      <c r="H226" s="102">
        <v>9</v>
      </c>
      <c r="I226" s="102">
        <v>20</v>
      </c>
      <c r="J226" s="102">
        <v>21</v>
      </c>
      <c r="K226" s="102">
        <v>59</v>
      </c>
      <c r="L226" s="102">
        <v>76</v>
      </c>
      <c r="M226" s="103"/>
    </row>
    <row r="227" spans="1:13" s="154" customFormat="1" ht="16.5" customHeight="1">
      <c r="A227" s="105" t="s">
        <v>306</v>
      </c>
      <c r="B227" s="105" t="s">
        <v>287</v>
      </c>
      <c r="C227" s="106" t="s">
        <v>307</v>
      </c>
      <c r="D227" s="106" t="s">
        <v>213</v>
      </c>
      <c r="E227" s="107">
        <v>8</v>
      </c>
      <c r="F227" s="107">
        <v>12</v>
      </c>
      <c r="G227" s="107">
        <v>25</v>
      </c>
      <c r="H227" s="107">
        <v>47</v>
      </c>
      <c r="I227" s="107">
        <v>81</v>
      </c>
      <c r="J227" s="107">
        <v>112</v>
      </c>
      <c r="K227" s="107">
        <v>197</v>
      </c>
      <c r="L227" s="107">
        <v>276</v>
      </c>
      <c r="M227" s="108"/>
    </row>
    <row r="228" spans="1:13" ht="16.5" customHeight="1">
      <c r="A228" s="101" t="s">
        <v>308</v>
      </c>
      <c r="B228" s="101" t="s">
        <v>324</v>
      </c>
      <c r="C228" s="75" t="s">
        <v>309</v>
      </c>
      <c r="D228" s="75" t="s">
        <v>327</v>
      </c>
      <c r="E228" s="102">
        <v>1</v>
      </c>
      <c r="F228" s="102">
        <v>0</v>
      </c>
      <c r="G228" s="102">
        <v>0</v>
      </c>
      <c r="H228" s="102">
        <v>0</v>
      </c>
      <c r="I228" s="102">
        <v>0</v>
      </c>
      <c r="J228" s="102">
        <v>0</v>
      </c>
      <c r="K228" s="102">
        <v>0</v>
      </c>
      <c r="L228" s="102">
        <v>0</v>
      </c>
      <c r="M228" s="103"/>
    </row>
    <row r="229" spans="1:13" ht="16.5" customHeight="1">
      <c r="A229" s="101" t="s">
        <v>308</v>
      </c>
      <c r="B229" s="101" t="s">
        <v>326</v>
      </c>
      <c r="C229" s="75" t="s">
        <v>309</v>
      </c>
      <c r="D229" s="75" t="s">
        <v>329</v>
      </c>
      <c r="E229" s="102">
        <v>18</v>
      </c>
      <c r="F229" s="102">
        <v>14</v>
      </c>
      <c r="G229" s="102">
        <v>12</v>
      </c>
      <c r="H229" s="102">
        <v>10</v>
      </c>
      <c r="I229" s="102">
        <v>7</v>
      </c>
      <c r="J229" s="102">
        <v>6</v>
      </c>
      <c r="K229" s="102">
        <v>5</v>
      </c>
      <c r="L229" s="102">
        <v>5</v>
      </c>
      <c r="M229" s="103"/>
    </row>
    <row r="230" spans="1:13" ht="16.5" customHeight="1">
      <c r="A230" s="101" t="s">
        <v>308</v>
      </c>
      <c r="B230" s="101" t="s">
        <v>328</v>
      </c>
      <c r="C230" s="75" t="s">
        <v>309</v>
      </c>
      <c r="D230" s="75" t="s">
        <v>331</v>
      </c>
      <c r="E230" s="102">
        <v>3</v>
      </c>
      <c r="F230" s="102">
        <v>2</v>
      </c>
      <c r="G230" s="102">
        <v>3</v>
      </c>
      <c r="H230" s="102">
        <v>2</v>
      </c>
      <c r="I230" s="102">
        <v>1</v>
      </c>
      <c r="J230" s="102">
        <v>1</v>
      </c>
      <c r="K230" s="102">
        <v>1</v>
      </c>
      <c r="L230" s="102">
        <v>1</v>
      </c>
      <c r="M230" s="103"/>
    </row>
    <row r="231" spans="1:13" ht="16.5" customHeight="1">
      <c r="A231" s="101" t="s">
        <v>308</v>
      </c>
      <c r="B231" s="101" t="s">
        <v>330</v>
      </c>
      <c r="C231" s="75" t="s">
        <v>309</v>
      </c>
      <c r="D231" s="75" t="s">
        <v>333</v>
      </c>
      <c r="E231" s="102">
        <v>1</v>
      </c>
      <c r="F231" s="102">
        <v>1</v>
      </c>
      <c r="G231" s="102">
        <v>2</v>
      </c>
      <c r="H231" s="102">
        <v>2</v>
      </c>
      <c r="I231" s="102">
        <v>1</v>
      </c>
      <c r="J231" s="102">
        <v>1</v>
      </c>
      <c r="K231" s="102">
        <v>1</v>
      </c>
      <c r="L231" s="102">
        <v>1</v>
      </c>
      <c r="M231" s="103"/>
    </row>
    <row r="232" spans="1:13" ht="16.5" customHeight="1">
      <c r="A232" s="101" t="s">
        <v>308</v>
      </c>
      <c r="B232" s="101" t="s">
        <v>332</v>
      </c>
      <c r="C232" s="75" t="s">
        <v>309</v>
      </c>
      <c r="D232" s="75" t="s">
        <v>335</v>
      </c>
      <c r="E232" s="102">
        <v>0</v>
      </c>
      <c r="F232" s="102">
        <v>0</v>
      </c>
      <c r="G232" s="102">
        <v>0</v>
      </c>
      <c r="H232" s="102">
        <v>1</v>
      </c>
      <c r="I232" s="102">
        <v>0</v>
      </c>
      <c r="J232" s="102">
        <v>0</v>
      </c>
      <c r="K232" s="102">
        <v>0</v>
      </c>
      <c r="L232" s="102">
        <v>1</v>
      </c>
      <c r="M232" s="103"/>
    </row>
    <row r="233" spans="1:13" ht="16.5" customHeight="1">
      <c r="A233" s="101" t="s">
        <v>308</v>
      </c>
      <c r="B233" s="101" t="s">
        <v>334</v>
      </c>
      <c r="C233" s="75" t="s">
        <v>309</v>
      </c>
      <c r="D233" s="75" t="s">
        <v>337</v>
      </c>
      <c r="E233" s="102">
        <v>0</v>
      </c>
      <c r="F233" s="102">
        <v>0</v>
      </c>
      <c r="G233" s="102">
        <v>1</v>
      </c>
      <c r="H233" s="102">
        <v>1</v>
      </c>
      <c r="I233" s="102">
        <v>0</v>
      </c>
      <c r="J233" s="102">
        <v>0</v>
      </c>
      <c r="K233" s="102">
        <v>1</v>
      </c>
      <c r="L233" s="102">
        <v>0</v>
      </c>
      <c r="M233" s="103"/>
    </row>
    <row r="234" spans="1:13" ht="16.5" customHeight="1">
      <c r="A234" s="101" t="s">
        <v>308</v>
      </c>
      <c r="B234" s="101" t="s">
        <v>336</v>
      </c>
      <c r="C234" s="75" t="s">
        <v>309</v>
      </c>
      <c r="D234" s="75" t="s">
        <v>339</v>
      </c>
      <c r="E234" s="102">
        <v>0</v>
      </c>
      <c r="F234" s="102">
        <v>0</v>
      </c>
      <c r="G234" s="102">
        <v>0</v>
      </c>
      <c r="H234" s="102">
        <v>0</v>
      </c>
      <c r="I234" s="102">
        <v>0</v>
      </c>
      <c r="J234" s="102">
        <v>0</v>
      </c>
      <c r="K234" s="102">
        <v>0</v>
      </c>
      <c r="L234" s="102">
        <v>0</v>
      </c>
      <c r="M234" s="103"/>
    </row>
    <row r="235" spans="1:13" ht="16.5" customHeight="1">
      <c r="A235" s="101" t="s">
        <v>308</v>
      </c>
      <c r="B235" s="101" t="s">
        <v>338</v>
      </c>
      <c r="C235" s="75" t="s">
        <v>309</v>
      </c>
      <c r="D235" s="75" t="s">
        <v>340</v>
      </c>
      <c r="E235" s="102">
        <v>0</v>
      </c>
      <c r="F235" s="102">
        <v>0</v>
      </c>
      <c r="G235" s="102">
        <v>0</v>
      </c>
      <c r="H235" s="102">
        <v>0</v>
      </c>
      <c r="I235" s="102">
        <v>0</v>
      </c>
      <c r="J235" s="102">
        <v>0</v>
      </c>
      <c r="K235" s="102">
        <v>0</v>
      </c>
      <c r="L235" s="102">
        <v>0</v>
      </c>
      <c r="M235" s="103"/>
    </row>
    <row r="236" spans="1:13" s="154" customFormat="1" ht="16.5" customHeight="1">
      <c r="A236" s="219" t="s">
        <v>308</v>
      </c>
      <c r="B236" s="105" t="s">
        <v>287</v>
      </c>
      <c r="C236" s="106" t="s">
        <v>309</v>
      </c>
      <c r="D236" s="106" t="s">
        <v>213</v>
      </c>
      <c r="E236" s="107">
        <v>23</v>
      </c>
      <c r="F236" s="107">
        <v>18</v>
      </c>
      <c r="G236" s="107">
        <v>24</v>
      </c>
      <c r="H236" s="107">
        <v>15</v>
      </c>
      <c r="I236" s="107">
        <v>9</v>
      </c>
      <c r="J236" s="107">
        <v>8</v>
      </c>
      <c r="K236" s="107">
        <v>8</v>
      </c>
      <c r="L236" s="107">
        <v>8</v>
      </c>
      <c r="M236" s="108"/>
    </row>
    <row r="237" spans="1:13" ht="16.5" customHeight="1">
      <c r="A237" s="101" t="s">
        <v>115</v>
      </c>
      <c r="B237" s="101" t="s">
        <v>324</v>
      </c>
      <c r="C237" s="75" t="s">
        <v>213</v>
      </c>
      <c r="D237" s="75" t="s">
        <v>327</v>
      </c>
      <c r="E237" s="102">
        <v>899</v>
      </c>
      <c r="F237" s="102">
        <v>897</v>
      </c>
      <c r="G237" s="102">
        <v>886</v>
      </c>
      <c r="H237" s="102">
        <v>879</v>
      </c>
      <c r="I237" s="102">
        <v>780</v>
      </c>
      <c r="J237" s="102">
        <v>797</v>
      </c>
      <c r="K237" s="102">
        <v>688</v>
      </c>
      <c r="L237" s="102">
        <v>668</v>
      </c>
      <c r="M237" s="103"/>
    </row>
    <row r="238" spans="1:13" ht="16.5" customHeight="1">
      <c r="A238" s="101" t="s">
        <v>115</v>
      </c>
      <c r="B238" s="101" t="s">
        <v>326</v>
      </c>
      <c r="C238" s="75" t="s">
        <v>213</v>
      </c>
      <c r="D238" s="75" t="s">
        <v>329</v>
      </c>
      <c r="E238" s="102">
        <v>60505</v>
      </c>
      <c r="F238" s="102">
        <v>62028</v>
      </c>
      <c r="G238" s="102">
        <v>62714</v>
      </c>
      <c r="H238" s="102">
        <v>61731</v>
      </c>
      <c r="I238" s="102">
        <v>59692</v>
      </c>
      <c r="J238" s="102">
        <v>54518</v>
      </c>
      <c r="K238" s="102">
        <v>51975</v>
      </c>
      <c r="L238" s="102">
        <v>55291</v>
      </c>
      <c r="M238" s="103"/>
    </row>
    <row r="239" spans="1:13" ht="16.5" customHeight="1">
      <c r="A239" s="101" t="s">
        <v>115</v>
      </c>
      <c r="B239" s="101" t="s">
        <v>328</v>
      </c>
      <c r="C239" s="75" t="s">
        <v>213</v>
      </c>
      <c r="D239" s="75" t="s">
        <v>331</v>
      </c>
      <c r="E239" s="102">
        <v>58823</v>
      </c>
      <c r="F239" s="102">
        <v>63744</v>
      </c>
      <c r="G239" s="102">
        <v>70236</v>
      </c>
      <c r="H239" s="102">
        <v>71056</v>
      </c>
      <c r="I239" s="102">
        <v>71277</v>
      </c>
      <c r="J239" s="102">
        <v>67972</v>
      </c>
      <c r="K239" s="102">
        <v>66125</v>
      </c>
      <c r="L239" s="102">
        <v>67701</v>
      </c>
      <c r="M239" s="103"/>
    </row>
    <row r="240" spans="1:13" ht="16.5" customHeight="1">
      <c r="A240" s="101" t="s">
        <v>115</v>
      </c>
      <c r="B240" s="101" t="s">
        <v>330</v>
      </c>
      <c r="C240" s="75" t="s">
        <v>213</v>
      </c>
      <c r="D240" s="75" t="s">
        <v>333</v>
      </c>
      <c r="E240" s="102">
        <v>100116</v>
      </c>
      <c r="F240" s="102">
        <v>108283</v>
      </c>
      <c r="G240" s="102">
        <v>125895</v>
      </c>
      <c r="H240" s="102">
        <v>131707</v>
      </c>
      <c r="I240" s="102">
        <v>135508</v>
      </c>
      <c r="J240" s="102">
        <v>131311</v>
      </c>
      <c r="K240" s="102">
        <v>133239</v>
      </c>
      <c r="L240" s="102">
        <v>136166</v>
      </c>
      <c r="M240" s="103"/>
    </row>
    <row r="241" spans="1:13" ht="16.5" customHeight="1">
      <c r="A241" s="101" t="s">
        <v>115</v>
      </c>
      <c r="B241" s="101" t="s">
        <v>332</v>
      </c>
      <c r="C241" s="75" t="s">
        <v>213</v>
      </c>
      <c r="D241" s="75" t="s">
        <v>335</v>
      </c>
      <c r="E241" s="102">
        <v>106912</v>
      </c>
      <c r="F241" s="102">
        <v>122161</v>
      </c>
      <c r="G241" s="102">
        <v>159969</v>
      </c>
      <c r="H241" s="102">
        <v>183933</v>
      </c>
      <c r="I241" s="102">
        <v>202755</v>
      </c>
      <c r="J241" s="102">
        <v>200029</v>
      </c>
      <c r="K241" s="102">
        <v>224231</v>
      </c>
      <c r="L241" s="102">
        <v>225823</v>
      </c>
      <c r="M241" s="103"/>
    </row>
    <row r="242" spans="1:13" ht="16.5" customHeight="1">
      <c r="A242" s="101" t="s">
        <v>115</v>
      </c>
      <c r="B242" s="101" t="s">
        <v>334</v>
      </c>
      <c r="C242" s="75" t="s">
        <v>213</v>
      </c>
      <c r="D242" s="75" t="s">
        <v>337</v>
      </c>
      <c r="E242" s="102">
        <v>65114</v>
      </c>
      <c r="F242" s="102">
        <v>77541</v>
      </c>
      <c r="G242" s="102">
        <v>115168</v>
      </c>
      <c r="H242" s="102">
        <v>150174</v>
      </c>
      <c r="I242" s="102">
        <v>187767</v>
      </c>
      <c r="J242" s="102">
        <v>191160</v>
      </c>
      <c r="K242" s="102">
        <v>273203</v>
      </c>
      <c r="L242" s="102">
        <v>269341</v>
      </c>
      <c r="M242" s="103"/>
    </row>
    <row r="243" spans="1:13" ht="16.5" customHeight="1">
      <c r="A243" s="101" t="s">
        <v>115</v>
      </c>
      <c r="B243" s="101" t="s">
        <v>336</v>
      </c>
      <c r="C243" s="75" t="s">
        <v>213</v>
      </c>
      <c r="D243" s="75" t="s">
        <v>339</v>
      </c>
      <c r="E243" s="102">
        <v>16066</v>
      </c>
      <c r="F243" s="102">
        <v>18313</v>
      </c>
      <c r="G243" s="102">
        <v>28812</v>
      </c>
      <c r="H243" s="102">
        <v>37346</v>
      </c>
      <c r="I243" s="102">
        <v>46755</v>
      </c>
      <c r="J243" s="102">
        <v>45881</v>
      </c>
      <c r="K243" s="102">
        <v>75947</v>
      </c>
      <c r="L243" s="102">
        <v>70839</v>
      </c>
      <c r="M243" s="103"/>
    </row>
    <row r="244" spans="1:13" ht="16.5" customHeight="1">
      <c r="A244" s="101" t="s">
        <v>115</v>
      </c>
      <c r="B244" s="101" t="s">
        <v>338</v>
      </c>
      <c r="C244" s="75" t="s">
        <v>213</v>
      </c>
      <c r="D244" s="75" t="s">
        <v>340</v>
      </c>
      <c r="E244" s="102">
        <v>3834</v>
      </c>
      <c r="F244" s="102">
        <v>4285</v>
      </c>
      <c r="G244" s="102">
        <v>7796</v>
      </c>
      <c r="H244" s="102">
        <v>10902</v>
      </c>
      <c r="I244" s="102">
        <v>14400</v>
      </c>
      <c r="J244" s="102">
        <v>13595</v>
      </c>
      <c r="K244" s="102">
        <v>24954</v>
      </c>
      <c r="L244" s="102">
        <v>21819</v>
      </c>
      <c r="M244" s="103"/>
    </row>
    <row r="245" spans="1:13" s="154" customFormat="1" ht="16.5" customHeight="1">
      <c r="A245" s="105" t="s">
        <v>115</v>
      </c>
      <c r="B245" s="105" t="s">
        <v>287</v>
      </c>
      <c r="C245" s="106" t="s">
        <v>213</v>
      </c>
      <c r="D245" s="106" t="s">
        <v>213</v>
      </c>
      <c r="E245" s="107">
        <v>412271</v>
      </c>
      <c r="F245" s="107">
        <v>457252</v>
      </c>
      <c r="G245" s="107">
        <v>571481</v>
      </c>
      <c r="H245" s="107">
        <v>647729</v>
      </c>
      <c r="I245" s="107">
        <v>718935</v>
      </c>
      <c r="J245" s="107">
        <v>705264</v>
      </c>
      <c r="K245" s="107">
        <v>850362</v>
      </c>
      <c r="L245" s="107">
        <v>847648</v>
      </c>
      <c r="M245" s="108"/>
    </row>
    <row r="246" spans="1:13" ht="16.5" customHeight="1">
      <c r="A246" s="110"/>
    </row>
    <row r="247" spans="1:13" ht="16.5" customHeight="1">
      <c r="A247" s="113" t="s">
        <v>341</v>
      </c>
    </row>
    <row r="248" spans="1:13" ht="9" customHeight="1">
      <c r="A248" s="244"/>
      <c r="B248" s="244"/>
      <c r="C248" s="114"/>
      <c r="D248" s="114"/>
    </row>
    <row r="249" spans="1:13" ht="33" customHeight="1">
      <c r="A249" s="245" t="s">
        <v>313</v>
      </c>
      <c r="B249" s="245"/>
      <c r="C249" s="245"/>
      <c r="D249" s="245"/>
      <c r="E249" s="245"/>
      <c r="F249" s="245"/>
      <c r="G249" s="245"/>
      <c r="H249" s="245"/>
      <c r="I249" s="245"/>
      <c r="J249" s="245"/>
      <c r="K249" s="245"/>
      <c r="L249" s="245"/>
      <c r="M249" s="245"/>
    </row>
  </sheetData>
  <mergeCells count="5">
    <mergeCell ref="A248:B248"/>
    <mergeCell ref="E5:M5"/>
    <mergeCell ref="E126:M126"/>
    <mergeCell ref="A1:M1"/>
    <mergeCell ref="A249:M249"/>
  </mergeCells>
  <pageMargins left="0.70866141732283472" right="0.70866141732283472" top="0.74803149606299213" bottom="0.74803149606299213" header="0.31496062992125984" footer="0.31496062992125984"/>
  <pageSetup paperSize="9" fitToHeight="0" orientation="portrait" r:id="rId1"/>
  <headerFooter>
    <oddFooter>&amp;RPage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85D1-5E8F-48EC-9A38-95E44D0CF8BC}">
  <sheetPr>
    <pageSetUpPr autoPageBreaks="0" fitToPage="1"/>
  </sheetPr>
  <dimension ref="A1:I187"/>
  <sheetViews>
    <sheetView showGridLines="0" zoomScaleNormal="100" workbookViewId="0"/>
  </sheetViews>
  <sheetFormatPr defaultColWidth="8" defaultRowHeight="14.25"/>
  <cols>
    <col min="1" max="1" width="46.375" style="194" customWidth="1"/>
    <col min="2" max="2" width="38.5" style="194" bestFit="1" customWidth="1"/>
    <col min="3" max="3" width="34.125" style="194" bestFit="1" customWidth="1"/>
    <col min="4" max="4" width="8.5" style="194" customWidth="1"/>
    <col min="5" max="5" width="11.375" style="194" bestFit="1" customWidth="1"/>
    <col min="6" max="6" width="10.75" style="194" bestFit="1" customWidth="1"/>
    <col min="7" max="7" width="16.25" style="194" customWidth="1"/>
    <col min="8" max="9" width="6.875" style="194" customWidth="1"/>
    <col min="10" max="16384" width="8" style="194"/>
  </cols>
  <sheetData>
    <row r="1" spans="1:7" s="192" customFormat="1" ht="30" customHeight="1">
      <c r="A1" s="190" t="s">
        <v>342</v>
      </c>
      <c r="B1" s="191"/>
      <c r="C1" s="191"/>
      <c r="D1" s="191"/>
    </row>
    <row r="2" spans="1:7" s="192" customFormat="1" ht="7.5" customHeight="1">
      <c r="A2" s="191"/>
      <c r="B2" s="191"/>
      <c r="C2" s="191"/>
      <c r="D2" s="191"/>
    </row>
    <row r="3" spans="1:7" s="193" customFormat="1" ht="34.5" customHeight="1">
      <c r="A3" s="246" t="s">
        <v>376</v>
      </c>
      <c r="B3" s="246"/>
      <c r="C3" s="246"/>
      <c r="D3" s="246"/>
      <c r="E3" s="246"/>
      <c r="F3" s="246"/>
    </row>
    <row r="4" spans="1:7">
      <c r="A4" s="194" t="s">
        <v>343</v>
      </c>
    </row>
    <row r="5" spans="1:7" s="196" customFormat="1" ht="42" customHeight="1">
      <c r="A5" s="195" t="s">
        <v>344</v>
      </c>
      <c r="B5" s="195" t="s">
        <v>345</v>
      </c>
      <c r="C5" s="195" t="s">
        <v>346</v>
      </c>
      <c r="D5" s="195" t="s">
        <v>347</v>
      </c>
      <c r="E5" s="195" t="s">
        <v>348</v>
      </c>
      <c r="F5" s="195" t="s">
        <v>349</v>
      </c>
    </row>
    <row r="6" spans="1:7" ht="16.5" customHeight="1">
      <c r="A6" s="197" t="s">
        <v>373</v>
      </c>
      <c r="B6" s="198" t="s">
        <v>379</v>
      </c>
      <c r="C6" s="199">
        <v>45444</v>
      </c>
      <c r="D6" s="198" t="s">
        <v>371</v>
      </c>
      <c r="E6" s="217">
        <v>851</v>
      </c>
      <c r="F6" s="217">
        <v>1240</v>
      </c>
      <c r="G6" s="200"/>
    </row>
    <row r="7" spans="1:7" ht="16.5" customHeight="1">
      <c r="A7" s="197" t="s">
        <v>374</v>
      </c>
      <c r="B7" s="198" t="s">
        <v>379</v>
      </c>
      <c r="C7" s="199">
        <v>45444</v>
      </c>
      <c r="D7" s="198" t="s">
        <v>371</v>
      </c>
      <c r="E7" s="217">
        <v>1416</v>
      </c>
      <c r="F7" s="217">
        <v>1805</v>
      </c>
      <c r="G7" s="200"/>
    </row>
    <row r="8" spans="1:7" ht="16.5" customHeight="1">
      <c r="A8" s="197" t="s">
        <v>372</v>
      </c>
      <c r="B8" s="198" t="s">
        <v>379</v>
      </c>
      <c r="C8" s="199">
        <v>45444</v>
      </c>
      <c r="D8" s="198" t="s">
        <v>371</v>
      </c>
      <c r="E8" s="217">
        <v>2735</v>
      </c>
      <c r="F8" s="217">
        <v>3235</v>
      </c>
      <c r="G8" s="200"/>
    </row>
    <row r="9" spans="1:7" ht="16.5" customHeight="1">
      <c r="A9" s="197" t="s">
        <v>375</v>
      </c>
      <c r="B9" s="198" t="s">
        <v>379</v>
      </c>
      <c r="C9" s="199">
        <v>45444</v>
      </c>
      <c r="D9" s="198" t="s">
        <v>371</v>
      </c>
      <c r="E9" s="217">
        <v>3303</v>
      </c>
      <c r="F9" s="217">
        <v>3804</v>
      </c>
      <c r="G9" s="200"/>
    </row>
    <row r="10" spans="1:7" ht="16.5" customHeight="1">
      <c r="A10" s="197" t="s">
        <v>373</v>
      </c>
      <c r="B10" s="197" t="s">
        <v>92</v>
      </c>
      <c r="C10" s="199">
        <v>45444</v>
      </c>
      <c r="D10" s="198" t="s">
        <v>371</v>
      </c>
      <c r="E10" s="217">
        <v>309</v>
      </c>
      <c r="F10" s="217">
        <v>699</v>
      </c>
      <c r="G10" s="200"/>
    </row>
    <row r="11" spans="1:7" ht="16.5" customHeight="1">
      <c r="A11" s="197" t="s">
        <v>374</v>
      </c>
      <c r="B11" s="197" t="s">
        <v>92</v>
      </c>
      <c r="C11" s="199">
        <v>45444</v>
      </c>
      <c r="D11" s="198" t="s">
        <v>371</v>
      </c>
      <c r="E11" s="217">
        <v>875</v>
      </c>
      <c r="F11" s="217">
        <v>1264</v>
      </c>
      <c r="G11" s="200"/>
    </row>
    <row r="12" spans="1:7" ht="16.5" customHeight="1">
      <c r="A12" s="197" t="s">
        <v>372</v>
      </c>
      <c r="B12" s="197" t="s">
        <v>92</v>
      </c>
      <c r="C12" s="199">
        <v>45444</v>
      </c>
      <c r="D12" s="198" t="s">
        <v>371</v>
      </c>
      <c r="E12" s="217">
        <v>1605</v>
      </c>
      <c r="F12" s="217">
        <v>2104</v>
      </c>
      <c r="G12" s="200"/>
    </row>
    <row r="13" spans="1:7" ht="16.5" customHeight="1">
      <c r="A13" s="197" t="s">
        <v>375</v>
      </c>
      <c r="B13" s="197" t="s">
        <v>92</v>
      </c>
      <c r="C13" s="199">
        <v>45444</v>
      </c>
      <c r="D13" s="198" t="s">
        <v>371</v>
      </c>
      <c r="E13" s="217">
        <v>2170</v>
      </c>
      <c r="F13" s="217">
        <v>2671</v>
      </c>
      <c r="G13" s="200"/>
    </row>
    <row r="14" spans="1:7" ht="16.5" customHeight="1">
      <c r="A14" s="198"/>
      <c r="B14" s="198"/>
      <c r="C14" s="199"/>
      <c r="D14" s="198"/>
      <c r="E14" s="201"/>
      <c r="F14" s="201"/>
      <c r="G14" s="200"/>
    </row>
    <row r="15" spans="1:7" ht="16.5" customHeight="1">
      <c r="A15" s="198"/>
      <c r="B15" s="198"/>
      <c r="C15" s="199"/>
      <c r="D15" s="198"/>
      <c r="E15" s="201"/>
      <c r="F15" s="201"/>
      <c r="G15" s="200"/>
    </row>
    <row r="16" spans="1:7" ht="16.5" customHeight="1">
      <c r="A16" s="198"/>
      <c r="B16" s="198"/>
      <c r="C16" s="199"/>
      <c r="D16" s="198"/>
      <c r="E16" s="201"/>
      <c r="F16" s="201"/>
      <c r="G16" s="200"/>
    </row>
    <row r="17" spans="1:7" ht="16.5" customHeight="1">
      <c r="A17" s="198"/>
      <c r="B17" s="198"/>
      <c r="C17" s="199"/>
      <c r="D17" s="198"/>
      <c r="E17" s="201"/>
      <c r="F17" s="201"/>
      <c r="G17" s="200"/>
    </row>
    <row r="18" spans="1:7" ht="16.5" customHeight="1">
      <c r="A18" s="198"/>
      <c r="B18" s="198"/>
      <c r="C18" s="199"/>
      <c r="D18" s="198"/>
      <c r="E18" s="201"/>
      <c r="F18" s="201"/>
      <c r="G18" s="200"/>
    </row>
    <row r="19" spans="1:7" ht="16.5" customHeight="1">
      <c r="A19" s="198"/>
      <c r="B19" s="198"/>
      <c r="C19" s="199"/>
      <c r="D19" s="198"/>
      <c r="E19" s="201"/>
      <c r="F19" s="201"/>
      <c r="G19" s="200"/>
    </row>
    <row r="20" spans="1:7" ht="16.5" customHeight="1">
      <c r="A20" s="198"/>
      <c r="B20" s="198"/>
      <c r="C20" s="199"/>
      <c r="D20" s="198"/>
      <c r="E20" s="201"/>
      <c r="F20" s="201"/>
      <c r="G20" s="200"/>
    </row>
    <row r="21" spans="1:7" ht="16.5" customHeight="1">
      <c r="A21" s="198"/>
      <c r="B21" s="198"/>
      <c r="C21" s="199"/>
      <c r="D21" s="198"/>
      <c r="E21" s="201"/>
      <c r="F21" s="201"/>
      <c r="G21" s="200"/>
    </row>
    <row r="22" spans="1:7" ht="16.5" customHeight="1">
      <c r="A22" s="198"/>
      <c r="B22" s="198"/>
      <c r="C22" s="199"/>
      <c r="D22" s="198"/>
      <c r="E22" s="201"/>
      <c r="F22" s="201"/>
      <c r="G22" s="200"/>
    </row>
    <row r="23" spans="1:7" ht="16.5" customHeight="1">
      <c r="A23" s="202"/>
      <c r="B23" s="202"/>
      <c r="C23" s="203"/>
      <c r="D23" s="204"/>
      <c r="E23" s="204"/>
    </row>
    <row r="24" spans="1:7" ht="16.5" customHeight="1">
      <c r="A24" s="202"/>
      <c r="B24" s="202"/>
      <c r="C24" s="203"/>
      <c r="D24" s="204"/>
      <c r="E24" s="204"/>
    </row>
    <row r="25" spans="1:7" ht="16.5" customHeight="1">
      <c r="A25" s="202"/>
      <c r="B25" s="202"/>
      <c r="C25" s="203"/>
      <c r="D25" s="204"/>
      <c r="E25" s="204"/>
    </row>
    <row r="26" spans="1:7" ht="16.5" customHeight="1">
      <c r="A26" s="202"/>
      <c r="B26" s="202"/>
      <c r="C26" s="203"/>
      <c r="D26" s="204"/>
      <c r="E26" s="204"/>
    </row>
    <row r="27" spans="1:7" ht="16.5" customHeight="1">
      <c r="A27" s="202"/>
      <c r="B27" s="202"/>
      <c r="C27" s="203"/>
      <c r="D27" s="204"/>
      <c r="E27" s="204"/>
    </row>
    <row r="28" spans="1:7" ht="16.5" customHeight="1">
      <c r="A28" s="202"/>
      <c r="B28" s="202"/>
      <c r="C28" s="203"/>
      <c r="D28" s="204"/>
      <c r="E28" s="204"/>
    </row>
    <row r="29" spans="1:7" ht="16.5" customHeight="1">
      <c r="A29" s="202"/>
      <c r="B29" s="202"/>
      <c r="C29" s="203"/>
      <c r="D29" s="204"/>
      <c r="E29" s="204"/>
    </row>
    <row r="30" spans="1:7" ht="16.5" customHeight="1">
      <c r="A30" s="202"/>
      <c r="B30" s="202"/>
      <c r="C30" s="203"/>
      <c r="D30" s="204"/>
      <c r="E30" s="204"/>
      <c r="F30" s="200"/>
    </row>
    <row r="31" spans="1:7" ht="16.5" customHeight="1">
      <c r="A31" s="202"/>
      <c r="B31" s="202"/>
      <c r="C31" s="203"/>
      <c r="D31" s="204"/>
      <c r="E31" s="204"/>
    </row>
    <row r="32" spans="1:7" s="206" customFormat="1" ht="16.5" customHeight="1">
      <c r="A32" s="202"/>
      <c r="B32" s="202"/>
      <c r="C32" s="203"/>
      <c r="D32" s="205"/>
      <c r="E32" s="204"/>
    </row>
    <row r="33" spans="1:9" s="206" customFormat="1" ht="16.5" customHeight="1">
      <c r="A33" s="202"/>
      <c r="B33" s="202"/>
      <c r="C33" s="203"/>
      <c r="D33" s="204"/>
      <c r="E33" s="204"/>
      <c r="F33" s="207"/>
      <c r="G33" s="208"/>
      <c r="H33" s="208"/>
      <c r="I33" s="209"/>
    </row>
    <row r="34" spans="1:9" s="206" customFormat="1" ht="16.5" customHeight="1">
      <c r="A34" s="202"/>
      <c r="B34" s="202"/>
      <c r="C34" s="203"/>
      <c r="D34" s="205"/>
      <c r="E34" s="204"/>
      <c r="F34" s="207"/>
      <c r="G34" s="208"/>
      <c r="H34" s="208"/>
      <c r="I34" s="209"/>
    </row>
    <row r="35" spans="1:9" s="206" customFormat="1" ht="16.5" customHeight="1">
      <c r="A35" s="202"/>
      <c r="B35" s="202"/>
      <c r="C35" s="203"/>
      <c r="D35" s="205"/>
      <c r="E35" s="204"/>
      <c r="F35" s="207"/>
      <c r="G35" s="208"/>
      <c r="H35" s="208"/>
      <c r="I35" s="209"/>
    </row>
    <row r="36" spans="1:9" s="206" customFormat="1" ht="16.5" customHeight="1">
      <c r="A36" s="202"/>
      <c r="B36" s="202"/>
      <c r="C36" s="203"/>
      <c r="D36" s="205"/>
      <c r="E36" s="204"/>
      <c r="F36" s="207"/>
      <c r="G36" s="208"/>
      <c r="H36" s="208"/>
      <c r="I36" s="209"/>
    </row>
    <row r="37" spans="1:9" ht="16.5" customHeight="1">
      <c r="A37" s="210"/>
      <c r="B37" s="210"/>
      <c r="C37" s="210"/>
      <c r="D37" s="210"/>
      <c r="E37" s="210"/>
      <c r="F37" s="210"/>
    </row>
    <row r="38" spans="1:9" ht="16.5" customHeight="1">
      <c r="A38" s="210"/>
      <c r="B38" s="210"/>
      <c r="C38" s="210"/>
      <c r="D38" s="210"/>
      <c r="E38" s="210"/>
      <c r="F38" s="210"/>
    </row>
    <row r="39" spans="1:9" ht="16.5" customHeight="1">
      <c r="A39" s="210"/>
      <c r="B39" s="210"/>
      <c r="C39" s="210"/>
      <c r="D39" s="210"/>
      <c r="E39" s="210"/>
      <c r="F39" s="210"/>
    </row>
    <row r="40" spans="1:9" ht="16.5" customHeight="1">
      <c r="A40" s="210"/>
      <c r="B40" s="210"/>
      <c r="C40" s="210"/>
      <c r="D40" s="210"/>
      <c r="E40" s="210"/>
      <c r="F40" s="210"/>
    </row>
    <row r="41" spans="1:9" ht="16.5" customHeight="1">
      <c r="A41" s="211"/>
      <c r="B41" s="212"/>
      <c r="C41" s="212"/>
      <c r="D41" s="213"/>
    </row>
    <row r="42" spans="1:9" ht="16.5" customHeight="1">
      <c r="A42" s="211"/>
      <c r="B42" s="212"/>
      <c r="C42" s="212"/>
      <c r="D42" s="213"/>
    </row>
    <row r="43" spans="1:9" ht="16.5" customHeight="1">
      <c r="A43" s="211"/>
      <c r="B43" s="212"/>
      <c r="C43" s="212"/>
      <c r="D43" s="213"/>
    </row>
    <row r="44" spans="1:9" ht="16.5" customHeight="1">
      <c r="A44" s="211"/>
      <c r="B44" s="212"/>
      <c r="C44" s="212"/>
      <c r="D44" s="213"/>
    </row>
    <row r="45" spans="1:9" ht="16.5" customHeight="1">
      <c r="A45" s="211"/>
      <c r="B45" s="212"/>
      <c r="C45" s="212"/>
      <c r="D45" s="213"/>
    </row>
    <row r="46" spans="1:9" ht="16.5" customHeight="1">
      <c r="A46" s="211"/>
      <c r="B46" s="212"/>
      <c r="C46" s="212"/>
      <c r="D46" s="213"/>
    </row>
    <row r="47" spans="1:9" ht="16.5" customHeight="1">
      <c r="A47" s="211"/>
      <c r="B47" s="212"/>
      <c r="C47" s="212"/>
      <c r="D47" s="213"/>
    </row>
    <row r="48" spans="1:9" ht="16.5" customHeight="1">
      <c r="A48" s="211"/>
      <c r="B48" s="212"/>
      <c r="C48" s="212"/>
      <c r="D48" s="213"/>
    </row>
    <row r="49" spans="1:4" ht="16.5" customHeight="1">
      <c r="A49" s="211"/>
      <c r="B49" s="212"/>
      <c r="C49" s="212"/>
      <c r="D49" s="213"/>
    </row>
    <row r="50" spans="1:4" ht="16.5" customHeight="1">
      <c r="A50" s="211"/>
      <c r="B50" s="212"/>
      <c r="C50" s="212"/>
      <c r="D50" s="213"/>
    </row>
    <row r="51" spans="1:4" ht="16.5" customHeight="1">
      <c r="A51" s="211"/>
      <c r="B51" s="212"/>
      <c r="C51" s="212"/>
      <c r="D51" s="213"/>
    </row>
    <row r="52" spans="1:4" ht="16.5" customHeight="1">
      <c r="A52" s="211"/>
      <c r="B52" s="212"/>
      <c r="C52" s="212"/>
      <c r="D52" s="213"/>
    </row>
    <row r="53" spans="1:4" ht="16.5" customHeight="1">
      <c r="A53" s="211"/>
      <c r="B53" s="212"/>
      <c r="C53" s="212"/>
      <c r="D53" s="213"/>
    </row>
    <row r="54" spans="1:4" ht="16.5" customHeight="1">
      <c r="A54" s="211"/>
      <c r="B54" s="212"/>
      <c r="C54" s="212"/>
      <c r="D54" s="213"/>
    </row>
    <row r="55" spans="1:4" ht="16.5" customHeight="1">
      <c r="A55" s="211"/>
      <c r="B55" s="212"/>
      <c r="C55" s="212"/>
      <c r="D55" s="213"/>
    </row>
    <row r="56" spans="1:4" ht="16.5" customHeight="1">
      <c r="A56" s="211"/>
      <c r="B56" s="212"/>
      <c r="C56" s="212"/>
      <c r="D56" s="213"/>
    </row>
    <row r="57" spans="1:4" ht="16.5" customHeight="1">
      <c r="A57" s="211"/>
      <c r="B57" s="212"/>
      <c r="C57" s="212"/>
      <c r="D57" s="213"/>
    </row>
    <row r="58" spans="1:4" ht="16.5" customHeight="1">
      <c r="A58" s="211"/>
      <c r="B58" s="212"/>
      <c r="C58" s="212"/>
      <c r="D58" s="213"/>
    </row>
    <row r="59" spans="1:4" ht="16.5" customHeight="1">
      <c r="A59" s="211"/>
      <c r="B59" s="212"/>
      <c r="C59" s="212"/>
      <c r="D59" s="213"/>
    </row>
    <row r="60" spans="1:4" ht="16.5" customHeight="1">
      <c r="A60" s="211"/>
      <c r="B60" s="212"/>
      <c r="C60" s="212"/>
      <c r="D60" s="213"/>
    </row>
    <row r="61" spans="1:4" ht="16.5" customHeight="1">
      <c r="A61" s="211"/>
      <c r="B61" s="212"/>
      <c r="C61" s="212"/>
      <c r="D61" s="213"/>
    </row>
    <row r="62" spans="1:4" ht="16.5" customHeight="1">
      <c r="A62" s="211"/>
      <c r="B62" s="212"/>
      <c r="C62" s="212"/>
      <c r="D62" s="213"/>
    </row>
    <row r="63" spans="1:4" ht="16.5" customHeight="1">
      <c r="A63" s="211"/>
      <c r="B63" s="212"/>
      <c r="C63" s="212"/>
      <c r="D63" s="213"/>
    </row>
    <row r="64" spans="1:4" ht="16.5" customHeight="1">
      <c r="A64" s="211"/>
      <c r="B64" s="212"/>
      <c r="C64" s="212"/>
      <c r="D64" s="213"/>
    </row>
    <row r="65" spans="1:4" ht="16.5" customHeight="1">
      <c r="A65" s="211"/>
      <c r="B65" s="212"/>
      <c r="C65" s="212"/>
      <c r="D65" s="213"/>
    </row>
    <row r="66" spans="1:4" ht="16.5" customHeight="1">
      <c r="A66" s="211"/>
      <c r="B66" s="212"/>
      <c r="C66" s="212"/>
      <c r="D66" s="213"/>
    </row>
    <row r="67" spans="1:4" ht="16.5" customHeight="1">
      <c r="A67" s="211"/>
      <c r="B67" s="212"/>
      <c r="C67" s="212"/>
      <c r="D67" s="213"/>
    </row>
    <row r="68" spans="1:4" ht="16.5" customHeight="1">
      <c r="A68" s="211"/>
      <c r="B68" s="212"/>
      <c r="C68" s="212"/>
      <c r="D68" s="213"/>
    </row>
    <row r="69" spans="1:4" ht="16.5" customHeight="1">
      <c r="A69" s="211"/>
      <c r="B69" s="212"/>
      <c r="C69" s="212"/>
      <c r="D69" s="213"/>
    </row>
    <row r="70" spans="1:4" ht="16.5" customHeight="1">
      <c r="A70" s="211"/>
      <c r="B70" s="212"/>
      <c r="C70" s="212"/>
      <c r="D70" s="213"/>
    </row>
    <row r="71" spans="1:4" ht="16.5" customHeight="1">
      <c r="A71" s="211"/>
      <c r="B71" s="212"/>
      <c r="C71" s="212"/>
      <c r="D71" s="213"/>
    </row>
    <row r="72" spans="1:4" ht="16.5" customHeight="1">
      <c r="A72" s="211"/>
      <c r="B72" s="212"/>
      <c r="C72" s="212"/>
      <c r="D72" s="213"/>
    </row>
    <row r="73" spans="1:4" ht="16.5" customHeight="1">
      <c r="A73" s="211"/>
      <c r="B73" s="212"/>
      <c r="C73" s="212"/>
      <c r="D73" s="213"/>
    </row>
    <row r="74" spans="1:4" ht="16.5" customHeight="1">
      <c r="A74" s="211"/>
      <c r="B74" s="212"/>
      <c r="C74" s="212"/>
      <c r="D74" s="213"/>
    </row>
    <row r="75" spans="1:4" ht="16.5" customHeight="1">
      <c r="A75" s="211"/>
      <c r="B75" s="212"/>
      <c r="C75" s="212"/>
      <c r="D75" s="213"/>
    </row>
    <row r="76" spans="1:4" ht="16.5" customHeight="1">
      <c r="A76" s="211"/>
      <c r="B76" s="212"/>
      <c r="C76" s="212"/>
      <c r="D76" s="213"/>
    </row>
    <row r="77" spans="1:4" ht="16.5" customHeight="1">
      <c r="A77" s="211"/>
      <c r="B77" s="212"/>
      <c r="C77" s="212"/>
      <c r="D77" s="213"/>
    </row>
    <row r="78" spans="1:4" ht="16.5" customHeight="1">
      <c r="A78" s="211"/>
      <c r="B78" s="212"/>
      <c r="C78" s="212"/>
      <c r="D78" s="213"/>
    </row>
    <row r="79" spans="1:4" ht="16.5" customHeight="1">
      <c r="A79" s="211"/>
      <c r="B79" s="212"/>
      <c r="C79" s="212"/>
      <c r="D79" s="213"/>
    </row>
    <row r="80" spans="1:4" ht="16.5" customHeight="1">
      <c r="A80" s="211"/>
      <c r="B80" s="212"/>
      <c r="C80" s="212"/>
      <c r="D80" s="213"/>
    </row>
    <row r="81" spans="1:4" ht="16.5" customHeight="1">
      <c r="A81" s="211"/>
      <c r="B81" s="212"/>
      <c r="C81" s="212"/>
      <c r="D81" s="213"/>
    </row>
    <row r="82" spans="1:4" ht="16.5" customHeight="1">
      <c r="A82" s="211"/>
      <c r="B82" s="212"/>
      <c r="C82" s="212"/>
      <c r="D82" s="213"/>
    </row>
    <row r="83" spans="1:4" ht="16.5" customHeight="1">
      <c r="A83" s="211"/>
      <c r="B83" s="212"/>
      <c r="C83" s="212"/>
      <c r="D83" s="213"/>
    </row>
    <row r="84" spans="1:4" ht="16.5" customHeight="1">
      <c r="A84" s="211"/>
      <c r="B84" s="212"/>
      <c r="C84" s="212"/>
      <c r="D84" s="213"/>
    </row>
    <row r="85" spans="1:4" ht="16.5" customHeight="1">
      <c r="A85" s="211"/>
      <c r="B85" s="212"/>
      <c r="C85" s="212"/>
      <c r="D85" s="213"/>
    </row>
    <row r="86" spans="1:4" ht="16.5" customHeight="1">
      <c r="A86" s="211"/>
      <c r="B86" s="212"/>
      <c r="C86" s="212"/>
      <c r="D86" s="213"/>
    </row>
    <row r="87" spans="1:4" ht="16.5" customHeight="1">
      <c r="A87" s="211"/>
      <c r="B87" s="212"/>
      <c r="C87" s="212"/>
      <c r="D87" s="213"/>
    </row>
    <row r="88" spans="1:4" ht="16.5" customHeight="1">
      <c r="A88" s="211"/>
      <c r="B88" s="212"/>
      <c r="C88" s="212"/>
      <c r="D88" s="213"/>
    </row>
    <row r="89" spans="1:4" ht="16.5" customHeight="1">
      <c r="A89" s="211"/>
      <c r="B89" s="212"/>
      <c r="C89" s="212"/>
      <c r="D89" s="213"/>
    </row>
    <row r="90" spans="1:4" ht="16.5" customHeight="1">
      <c r="A90" s="211"/>
      <c r="B90" s="212"/>
      <c r="C90" s="212"/>
      <c r="D90" s="213"/>
    </row>
    <row r="91" spans="1:4" ht="16.5" customHeight="1">
      <c r="A91" s="211"/>
      <c r="B91" s="212"/>
      <c r="C91" s="212"/>
      <c r="D91" s="213"/>
    </row>
    <row r="92" spans="1:4" ht="16.5" customHeight="1">
      <c r="A92" s="211"/>
      <c r="B92" s="212"/>
      <c r="C92" s="212"/>
      <c r="D92" s="213"/>
    </row>
    <row r="93" spans="1:4" ht="16.5" customHeight="1">
      <c r="A93" s="211"/>
      <c r="B93" s="212"/>
      <c r="C93" s="212"/>
      <c r="D93" s="213"/>
    </row>
    <row r="94" spans="1:4" ht="16.5" customHeight="1">
      <c r="A94" s="211"/>
      <c r="B94" s="212"/>
      <c r="C94" s="212"/>
      <c r="D94" s="213"/>
    </row>
    <row r="95" spans="1:4" ht="16.5" customHeight="1">
      <c r="A95" s="211"/>
      <c r="B95" s="212"/>
      <c r="C95" s="212"/>
      <c r="D95" s="213"/>
    </row>
    <row r="96" spans="1:4" ht="16.5" customHeight="1">
      <c r="A96" s="211"/>
      <c r="B96" s="212"/>
      <c r="C96" s="212"/>
      <c r="D96" s="213"/>
    </row>
    <row r="97" spans="1:4" ht="16.5" customHeight="1">
      <c r="A97" s="211"/>
      <c r="B97" s="212"/>
      <c r="C97" s="212"/>
      <c r="D97" s="213"/>
    </row>
    <row r="98" spans="1:4" ht="16.5" customHeight="1">
      <c r="A98" s="211"/>
      <c r="B98" s="212"/>
      <c r="C98" s="212"/>
      <c r="D98" s="213"/>
    </row>
    <row r="99" spans="1:4" ht="16.5" customHeight="1">
      <c r="A99" s="211"/>
      <c r="B99" s="212"/>
      <c r="C99" s="212"/>
      <c r="D99" s="213"/>
    </row>
    <row r="100" spans="1:4" ht="16.5" customHeight="1">
      <c r="A100" s="211"/>
      <c r="B100" s="212"/>
      <c r="C100" s="212"/>
      <c r="D100" s="213"/>
    </row>
    <row r="101" spans="1:4" ht="16.5" customHeight="1">
      <c r="A101" s="211"/>
      <c r="B101" s="212"/>
      <c r="C101" s="212"/>
      <c r="D101" s="213"/>
    </row>
    <row r="102" spans="1:4" ht="16.5" customHeight="1">
      <c r="A102" s="211"/>
      <c r="B102" s="212"/>
      <c r="C102" s="212"/>
      <c r="D102" s="213"/>
    </row>
    <row r="103" spans="1:4" ht="16.5" customHeight="1">
      <c r="A103" s="211"/>
      <c r="B103" s="212"/>
      <c r="C103" s="212"/>
      <c r="D103" s="213"/>
    </row>
    <row r="104" spans="1:4" ht="16.5" customHeight="1">
      <c r="A104" s="211"/>
      <c r="B104" s="212"/>
      <c r="C104" s="212"/>
      <c r="D104" s="213"/>
    </row>
    <row r="105" spans="1:4" ht="16.5" customHeight="1">
      <c r="A105" s="211"/>
      <c r="B105" s="212"/>
      <c r="C105" s="212"/>
      <c r="D105" s="213"/>
    </row>
    <row r="106" spans="1:4" ht="16.5" customHeight="1">
      <c r="A106" s="211"/>
      <c r="B106" s="212"/>
      <c r="C106" s="212"/>
      <c r="D106" s="213"/>
    </row>
    <row r="107" spans="1:4" ht="16.5" customHeight="1">
      <c r="A107" s="211"/>
      <c r="B107" s="212"/>
      <c r="C107" s="212"/>
      <c r="D107" s="213"/>
    </row>
    <row r="108" spans="1:4" ht="16.5" customHeight="1">
      <c r="A108" s="211"/>
      <c r="B108" s="212"/>
      <c r="C108" s="212"/>
      <c r="D108" s="213"/>
    </row>
    <row r="109" spans="1:4" ht="16.5" customHeight="1">
      <c r="A109" s="211"/>
      <c r="B109" s="212"/>
      <c r="C109" s="212"/>
      <c r="D109" s="213"/>
    </row>
    <row r="110" spans="1:4" ht="16.5" customHeight="1">
      <c r="A110" s="211"/>
      <c r="B110" s="212"/>
      <c r="C110" s="212"/>
      <c r="D110" s="213"/>
    </row>
    <row r="111" spans="1:4" ht="16.5" customHeight="1">
      <c r="A111" s="211"/>
      <c r="B111" s="212"/>
      <c r="C111" s="212"/>
      <c r="D111" s="213"/>
    </row>
    <row r="112" spans="1:4" ht="16.5" customHeight="1">
      <c r="A112" s="211"/>
      <c r="B112" s="212"/>
      <c r="C112" s="212"/>
      <c r="D112" s="213"/>
    </row>
    <row r="113" spans="1:4" ht="16.5" customHeight="1">
      <c r="A113" s="211"/>
      <c r="B113" s="212"/>
      <c r="C113" s="212"/>
      <c r="D113" s="213"/>
    </row>
    <row r="114" spans="1:4" ht="16.5" customHeight="1">
      <c r="A114" s="211"/>
      <c r="B114" s="212"/>
      <c r="C114" s="212"/>
      <c r="D114" s="213"/>
    </row>
    <row r="115" spans="1:4" ht="16.5" customHeight="1">
      <c r="A115" s="211"/>
      <c r="B115" s="212"/>
      <c r="C115" s="212"/>
      <c r="D115" s="213"/>
    </row>
    <row r="116" spans="1:4" ht="16.5" customHeight="1">
      <c r="A116" s="211"/>
      <c r="B116" s="212"/>
      <c r="C116" s="212"/>
      <c r="D116" s="213"/>
    </row>
    <row r="117" spans="1:4" ht="16.5" customHeight="1">
      <c r="A117" s="211"/>
      <c r="B117" s="212"/>
      <c r="C117" s="212"/>
      <c r="D117" s="213"/>
    </row>
    <row r="118" spans="1:4" ht="16.5" customHeight="1">
      <c r="A118" s="211"/>
      <c r="B118" s="212"/>
      <c r="C118" s="212"/>
      <c r="D118" s="213"/>
    </row>
    <row r="119" spans="1:4" ht="16.5" customHeight="1">
      <c r="A119" s="211"/>
      <c r="B119" s="212"/>
      <c r="C119" s="212"/>
      <c r="D119" s="213"/>
    </row>
    <row r="120" spans="1:4" ht="16.5" customHeight="1">
      <c r="A120" s="211"/>
      <c r="B120" s="212"/>
      <c r="C120" s="212"/>
      <c r="D120" s="213"/>
    </row>
    <row r="121" spans="1:4" ht="16.5" customHeight="1">
      <c r="A121" s="211"/>
      <c r="B121" s="212"/>
      <c r="C121" s="212"/>
      <c r="D121" s="213"/>
    </row>
    <row r="122" spans="1:4" ht="16.5" customHeight="1">
      <c r="A122" s="211"/>
      <c r="B122" s="212"/>
      <c r="C122" s="212"/>
      <c r="D122" s="213"/>
    </row>
    <row r="123" spans="1:4" ht="16.5" customHeight="1">
      <c r="A123" s="211"/>
      <c r="B123" s="212"/>
      <c r="C123" s="212"/>
      <c r="D123" s="213"/>
    </row>
    <row r="124" spans="1:4" ht="16.5" customHeight="1">
      <c r="A124" s="211"/>
      <c r="B124" s="212"/>
      <c r="C124" s="212"/>
      <c r="D124" s="213"/>
    </row>
    <row r="125" spans="1:4" ht="16.5" customHeight="1">
      <c r="A125" s="211"/>
      <c r="B125" s="212"/>
      <c r="C125" s="212"/>
      <c r="D125" s="213"/>
    </row>
    <row r="126" spans="1:4" ht="16.5" customHeight="1">
      <c r="A126" s="211"/>
      <c r="B126" s="212"/>
      <c r="C126" s="212"/>
      <c r="D126" s="213"/>
    </row>
    <row r="127" spans="1:4" ht="16.5" customHeight="1">
      <c r="A127" s="211"/>
      <c r="B127" s="212"/>
      <c r="C127" s="212"/>
      <c r="D127" s="213"/>
    </row>
    <row r="128" spans="1:4" ht="16.5" customHeight="1">
      <c r="A128" s="211"/>
      <c r="B128" s="212"/>
      <c r="C128" s="212"/>
      <c r="D128" s="213"/>
    </row>
    <row r="129" spans="1:4" ht="16.5" customHeight="1">
      <c r="A129" s="211"/>
      <c r="B129" s="212"/>
      <c r="C129" s="212"/>
      <c r="D129" s="213"/>
    </row>
    <row r="130" spans="1:4" ht="16.5" customHeight="1">
      <c r="A130" s="211"/>
      <c r="B130" s="212"/>
      <c r="C130" s="212"/>
      <c r="D130" s="213"/>
    </row>
    <row r="131" spans="1:4" ht="16.5" customHeight="1">
      <c r="A131" s="211"/>
      <c r="B131" s="212"/>
      <c r="C131" s="212"/>
      <c r="D131" s="213"/>
    </row>
    <row r="132" spans="1:4" ht="16.5" customHeight="1">
      <c r="A132" s="211"/>
      <c r="B132" s="212"/>
      <c r="C132" s="212"/>
      <c r="D132" s="213"/>
    </row>
    <row r="133" spans="1:4" ht="16.5" customHeight="1">
      <c r="A133" s="211"/>
      <c r="B133" s="212"/>
      <c r="C133" s="212"/>
      <c r="D133" s="213"/>
    </row>
    <row r="134" spans="1:4" ht="16.5" customHeight="1">
      <c r="A134" s="211"/>
      <c r="B134" s="212"/>
      <c r="C134" s="212"/>
      <c r="D134" s="213"/>
    </row>
    <row r="135" spans="1:4" ht="16.5" customHeight="1">
      <c r="A135" s="211"/>
      <c r="B135" s="212"/>
      <c r="C135" s="212"/>
      <c r="D135" s="213"/>
    </row>
    <row r="136" spans="1:4" ht="16.5" customHeight="1">
      <c r="A136" s="211"/>
      <c r="B136" s="212"/>
      <c r="C136" s="212"/>
      <c r="D136" s="213"/>
    </row>
    <row r="137" spans="1:4" ht="16.5" customHeight="1">
      <c r="A137" s="211"/>
      <c r="B137" s="212"/>
      <c r="C137" s="212"/>
      <c r="D137" s="213"/>
    </row>
    <row r="138" spans="1:4" ht="16.5" customHeight="1">
      <c r="A138" s="211"/>
      <c r="B138" s="212"/>
      <c r="C138" s="212"/>
      <c r="D138" s="213"/>
    </row>
    <row r="139" spans="1:4" ht="16.5" customHeight="1">
      <c r="A139" s="211"/>
      <c r="B139" s="212"/>
      <c r="C139" s="212"/>
      <c r="D139" s="213"/>
    </row>
    <row r="140" spans="1:4" ht="16.5" customHeight="1">
      <c r="A140" s="211"/>
      <c r="B140" s="212"/>
      <c r="C140" s="212"/>
      <c r="D140" s="213"/>
    </row>
    <row r="141" spans="1:4" ht="16.5" customHeight="1">
      <c r="A141" s="211"/>
      <c r="B141" s="212"/>
      <c r="C141" s="212"/>
      <c r="D141" s="213"/>
    </row>
    <row r="142" spans="1:4" ht="7.5" customHeight="1">
      <c r="A142" s="214"/>
      <c r="B142" s="215"/>
      <c r="C142" s="215"/>
      <c r="D142" s="216"/>
    </row>
    <row r="143" spans="1:4" ht="15" customHeight="1">
      <c r="A143" s="211"/>
      <c r="B143" s="212"/>
      <c r="C143" s="212"/>
      <c r="D143" s="213"/>
    </row>
    <row r="144" spans="1:4" ht="15" customHeight="1">
      <c r="A144" s="211"/>
      <c r="B144" s="212"/>
      <c r="C144" s="212"/>
      <c r="D144" s="213"/>
    </row>
    <row r="145" spans="1:4" ht="15" customHeight="1">
      <c r="A145" s="211"/>
      <c r="B145" s="212"/>
      <c r="C145" s="212"/>
      <c r="D145" s="213"/>
    </row>
    <row r="146" spans="1:4" ht="15" customHeight="1">
      <c r="A146" s="211"/>
      <c r="B146" s="212"/>
      <c r="C146" s="212"/>
      <c r="D146" s="213"/>
    </row>
    <row r="147" spans="1:4" ht="15" customHeight="1">
      <c r="A147" s="211"/>
      <c r="B147" s="212"/>
      <c r="C147" s="212"/>
      <c r="D147" s="213"/>
    </row>
    <row r="148" spans="1:4" ht="15" customHeight="1">
      <c r="A148" s="211"/>
      <c r="B148" s="212"/>
      <c r="C148" s="212"/>
      <c r="D148" s="213"/>
    </row>
    <row r="149" spans="1:4" ht="15" customHeight="1">
      <c r="A149" s="211"/>
      <c r="B149" s="212"/>
      <c r="C149" s="212"/>
      <c r="D149" s="213"/>
    </row>
    <row r="150" spans="1:4" ht="15" customHeight="1">
      <c r="A150" s="211"/>
      <c r="B150" s="212"/>
      <c r="C150" s="212"/>
      <c r="D150" s="213"/>
    </row>
    <row r="151" spans="1:4" ht="15" customHeight="1">
      <c r="A151" s="211"/>
      <c r="B151" s="212"/>
      <c r="C151" s="212"/>
      <c r="D151" s="213"/>
    </row>
    <row r="152" spans="1:4" ht="15" customHeight="1">
      <c r="A152" s="211"/>
      <c r="B152" s="212"/>
      <c r="C152" s="212"/>
      <c r="D152" s="213"/>
    </row>
    <row r="153" spans="1:4" ht="15" customHeight="1">
      <c r="A153" s="211"/>
      <c r="B153" s="212"/>
      <c r="C153" s="212"/>
      <c r="D153" s="213"/>
    </row>
    <row r="154" spans="1:4" ht="15" customHeight="1">
      <c r="A154" s="211"/>
      <c r="B154" s="212"/>
      <c r="C154" s="212"/>
      <c r="D154" s="213"/>
    </row>
    <row r="155" spans="1:4" ht="15" customHeight="1">
      <c r="A155" s="211"/>
      <c r="B155" s="212"/>
      <c r="C155" s="212"/>
      <c r="D155" s="213"/>
    </row>
    <row r="156" spans="1:4" ht="15" customHeight="1">
      <c r="A156" s="211"/>
      <c r="B156" s="212"/>
      <c r="C156" s="212"/>
      <c r="D156" s="213"/>
    </row>
    <row r="157" spans="1:4" ht="15" customHeight="1">
      <c r="A157" s="211"/>
      <c r="B157" s="212"/>
      <c r="C157" s="212"/>
      <c r="D157" s="213"/>
    </row>
    <row r="158" spans="1:4" ht="15" customHeight="1">
      <c r="A158" s="211"/>
      <c r="B158" s="212"/>
      <c r="C158" s="212"/>
      <c r="D158" s="213"/>
    </row>
    <row r="159" spans="1:4" ht="15" customHeight="1">
      <c r="A159" s="211"/>
      <c r="B159" s="212"/>
      <c r="C159" s="212"/>
      <c r="D159" s="213"/>
    </row>
    <row r="160" spans="1:4" ht="15" customHeight="1">
      <c r="A160" s="211"/>
      <c r="B160" s="212"/>
      <c r="C160" s="212"/>
      <c r="D160" s="213"/>
    </row>
    <row r="161" spans="1:4" ht="15" customHeight="1">
      <c r="A161" s="211"/>
      <c r="B161" s="212"/>
      <c r="C161" s="212"/>
      <c r="D161" s="213"/>
    </row>
    <row r="162" spans="1:4" ht="15" customHeight="1">
      <c r="A162" s="211"/>
      <c r="B162" s="212"/>
      <c r="C162" s="212"/>
      <c r="D162" s="213"/>
    </row>
    <row r="163" spans="1:4" ht="15" customHeight="1">
      <c r="A163" s="211"/>
      <c r="B163" s="212"/>
      <c r="C163" s="212"/>
      <c r="D163" s="213"/>
    </row>
    <row r="164" spans="1:4" ht="15" customHeight="1">
      <c r="A164" s="211"/>
      <c r="B164" s="212"/>
      <c r="C164" s="212"/>
      <c r="D164" s="213"/>
    </row>
    <row r="165" spans="1:4" ht="15" customHeight="1">
      <c r="A165" s="211"/>
      <c r="B165" s="212"/>
      <c r="C165" s="212"/>
      <c r="D165" s="213"/>
    </row>
    <row r="166" spans="1:4" ht="15" customHeight="1">
      <c r="A166" s="211"/>
      <c r="B166" s="212"/>
      <c r="C166" s="212"/>
      <c r="D166" s="213"/>
    </row>
    <row r="167" spans="1:4" ht="15" customHeight="1">
      <c r="A167" s="211"/>
      <c r="B167" s="212"/>
      <c r="C167" s="212"/>
      <c r="D167" s="213"/>
    </row>
    <row r="168" spans="1:4" ht="15" customHeight="1">
      <c r="A168" s="211"/>
      <c r="B168" s="212"/>
      <c r="C168" s="212"/>
      <c r="D168" s="213"/>
    </row>
    <row r="169" spans="1:4" ht="15" customHeight="1">
      <c r="A169" s="211"/>
      <c r="B169" s="212"/>
      <c r="C169" s="212"/>
      <c r="D169" s="213"/>
    </row>
    <row r="170" spans="1:4" ht="15" customHeight="1">
      <c r="A170" s="211"/>
      <c r="B170" s="212"/>
      <c r="C170" s="212"/>
      <c r="D170" s="213"/>
    </row>
    <row r="171" spans="1:4" ht="15" customHeight="1">
      <c r="A171" s="211"/>
      <c r="B171" s="212"/>
      <c r="C171" s="212"/>
      <c r="D171" s="213"/>
    </row>
    <row r="172" spans="1:4" ht="15" customHeight="1">
      <c r="A172" s="211"/>
      <c r="B172" s="212"/>
      <c r="C172" s="212"/>
      <c r="D172" s="213"/>
    </row>
    <row r="173" spans="1:4" ht="15" customHeight="1">
      <c r="A173" s="211"/>
      <c r="B173" s="212"/>
      <c r="C173" s="212"/>
      <c r="D173" s="213"/>
    </row>
    <row r="174" spans="1:4" ht="15" customHeight="1">
      <c r="A174" s="211"/>
      <c r="B174" s="212"/>
      <c r="C174" s="212"/>
      <c r="D174" s="213"/>
    </row>
    <row r="175" spans="1:4" ht="15" customHeight="1">
      <c r="A175" s="211"/>
      <c r="B175" s="212"/>
      <c r="C175" s="212"/>
      <c r="D175" s="213"/>
    </row>
    <row r="176" spans="1:4" ht="15" customHeight="1">
      <c r="A176" s="211"/>
      <c r="B176" s="212"/>
      <c r="C176" s="212"/>
      <c r="D176" s="213"/>
    </row>
    <row r="177" spans="1:4" ht="15" customHeight="1">
      <c r="A177" s="211"/>
      <c r="B177" s="212"/>
      <c r="C177" s="212"/>
      <c r="D177" s="213"/>
    </row>
    <row r="178" spans="1:4" ht="15" customHeight="1">
      <c r="A178" s="211"/>
      <c r="B178" s="212"/>
      <c r="C178" s="212"/>
      <c r="D178" s="213"/>
    </row>
    <row r="179" spans="1:4" ht="15" customHeight="1">
      <c r="A179" s="211"/>
      <c r="B179" s="212"/>
      <c r="C179" s="212"/>
      <c r="D179" s="213"/>
    </row>
    <row r="180" spans="1:4" ht="15" customHeight="1">
      <c r="A180" s="211"/>
      <c r="B180" s="212"/>
      <c r="C180" s="212"/>
      <c r="D180" s="213"/>
    </row>
    <row r="181" spans="1:4" ht="15" customHeight="1">
      <c r="A181" s="211"/>
      <c r="B181" s="212"/>
      <c r="C181" s="212"/>
      <c r="D181" s="213"/>
    </row>
    <row r="182" spans="1:4" ht="15" customHeight="1">
      <c r="A182" s="211"/>
      <c r="B182" s="212"/>
      <c r="C182" s="212"/>
      <c r="D182" s="213"/>
    </row>
    <row r="183" spans="1:4" ht="15" customHeight="1">
      <c r="A183" s="211"/>
      <c r="B183" s="212"/>
      <c r="C183" s="212"/>
      <c r="D183" s="213"/>
    </row>
    <row r="184" spans="1:4" ht="15" customHeight="1">
      <c r="A184" s="211"/>
      <c r="B184" s="212"/>
      <c r="C184" s="212"/>
      <c r="D184" s="213"/>
    </row>
    <row r="185" spans="1:4" ht="15" customHeight="1">
      <c r="A185" s="211"/>
      <c r="B185" s="212"/>
      <c r="C185" s="212"/>
      <c r="D185" s="213"/>
    </row>
    <row r="186" spans="1:4" ht="15" customHeight="1">
      <c r="A186" s="211"/>
      <c r="B186" s="212"/>
      <c r="C186" s="212"/>
      <c r="D186" s="213"/>
    </row>
    <row r="187" spans="1:4" ht="15" customHeight="1"/>
  </sheetData>
  <dataConsolidate/>
  <mergeCells count="1">
    <mergeCell ref="A3:F3"/>
  </mergeCells>
  <printOptions horizontalCentered="1"/>
  <pageMargins left="0.78740157480314965" right="0.78740157480314965" top="0.78740157480314965" bottom="0" header="0.47244094488188981" footer="0.31496062992125984"/>
  <pageSetup paperSize="8" orientation="landscape" r:id="rId1"/>
  <headerFooter>
    <oddFooter>&amp;RPage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B308D-6B4B-4C40-BBCC-AA3F40C675A3}">
  <sheetPr>
    <pageSetUpPr autoPageBreaks="0"/>
  </sheetPr>
  <dimension ref="A1:A22"/>
  <sheetViews>
    <sheetView showGridLines="0" workbookViewId="0"/>
  </sheetViews>
  <sheetFormatPr defaultColWidth="7.625" defaultRowHeight="14.25"/>
  <cols>
    <col min="1" max="1" width="84.375" style="16" customWidth="1"/>
    <col min="2" max="16384" width="7.625" style="16"/>
  </cols>
  <sheetData>
    <row r="1" spans="1:1" ht="29.85" customHeight="1">
      <c r="A1" s="5" t="s">
        <v>350</v>
      </c>
    </row>
    <row r="2" spans="1:1" ht="15.75">
      <c r="A2" s="52" t="s">
        <v>351</v>
      </c>
    </row>
    <row r="3" spans="1:1" ht="60">
      <c r="A3" s="24" t="s">
        <v>352</v>
      </c>
    </row>
    <row r="4" spans="1:1" ht="24.75" customHeight="1">
      <c r="A4" s="23" t="s">
        <v>353</v>
      </c>
    </row>
    <row r="5" spans="1:1" ht="15.75">
      <c r="A5" s="52" t="s">
        <v>354</v>
      </c>
    </row>
    <row r="6" spans="1:1" ht="15">
      <c r="A6" s="22" t="s">
        <v>355</v>
      </c>
    </row>
    <row r="7" spans="1:1" ht="54.75" customHeight="1">
      <c r="A7" s="22" t="s">
        <v>356</v>
      </c>
    </row>
    <row r="8" spans="1:1" ht="15.75">
      <c r="A8" s="52" t="s">
        <v>357</v>
      </c>
    </row>
    <row r="9" spans="1:1" ht="30">
      <c r="A9" s="17" t="s">
        <v>358</v>
      </c>
    </row>
    <row r="10" spans="1:1" ht="15">
      <c r="A10" s="21" t="s">
        <v>359</v>
      </c>
    </row>
    <row r="11" spans="1:1" ht="15">
      <c r="A11" s="21"/>
    </row>
    <row r="12" spans="1:1" ht="15.75">
      <c r="A12" s="52" t="s">
        <v>360</v>
      </c>
    </row>
    <row r="13" spans="1:1" ht="60">
      <c r="A13" s="17" t="s">
        <v>361</v>
      </c>
    </row>
    <row r="14" spans="1:1" s="19" customFormat="1" ht="15">
      <c r="A14" s="20" t="s">
        <v>362</v>
      </c>
    </row>
    <row r="15" spans="1:1" ht="75" customHeight="1">
      <c r="A15" s="17" t="s">
        <v>363</v>
      </c>
    </row>
    <row r="16" spans="1:1" ht="15.75">
      <c r="A16" s="174" t="s">
        <v>364</v>
      </c>
    </row>
    <row r="17" spans="1:1" ht="90">
      <c r="A17" s="17" t="s">
        <v>365</v>
      </c>
    </row>
    <row r="18" spans="1:1" ht="90">
      <c r="A18" s="18" t="s">
        <v>366</v>
      </c>
    </row>
    <row r="19" spans="1:1" ht="15">
      <c r="A19" s="18"/>
    </row>
    <row r="20" spans="1:1" ht="70.5" customHeight="1">
      <c r="A20" s="18" t="s">
        <v>367</v>
      </c>
    </row>
    <row r="21" spans="1:1" ht="15.75">
      <c r="A21" s="52" t="s">
        <v>368</v>
      </c>
    </row>
    <row r="22" spans="1:1" ht="180">
      <c r="A22" s="17" t="s">
        <v>369</v>
      </c>
    </row>
  </sheetData>
  <hyperlinks>
    <hyperlink ref="A4" r:id="rId1" xr:uid="{55D4E1A2-D768-4F62-B762-8E2D5EEC2C84}"/>
    <hyperlink ref="A10" r:id="rId2" xr:uid="{71C784A7-44F4-41C6-B9FA-17AAA454E93E}"/>
    <hyperlink ref="A14" r:id="rId3" display="https://www.ato.gov.au/misc/downloads/pdf/qc63699.pdf" xr:uid="{40A60EEC-449E-4433-9B4D-F4EE90250FB4}"/>
  </hyperlinks>
  <pageMargins left="0.70866141732283472" right="0.70866141732283472" top="0.74803149606299213" bottom="0.74803149606299213" header="0.31496062992125984" footer="0.31496062992125984"/>
  <pageSetup paperSize="9" orientation="portrait" r:id="rId4"/>
  <drawing r:id="rId5"/>
  <legacyDrawing r:id="rId6"/>
  <oleObjects>
    <mc:AlternateContent xmlns:mc="http://schemas.openxmlformats.org/markup-compatibility/2006">
      <mc:Choice Requires="x14">
        <oleObject progId="Equation.3" shapeId="25601" r:id="rId7">
          <objectPr defaultSize="0" autoPict="0" r:id="rId8">
            <anchor moveWithCells="1" sizeWithCells="1">
              <from>
                <xdr:col>0</xdr:col>
                <xdr:colOff>0</xdr:colOff>
                <xdr:row>7</xdr:row>
                <xdr:rowOff>142875</xdr:rowOff>
              </from>
              <to>
                <xdr:col>0</xdr:col>
                <xdr:colOff>0</xdr:colOff>
                <xdr:row>7</xdr:row>
                <xdr:rowOff>142875</xdr:rowOff>
              </to>
            </anchor>
          </objectPr>
        </oleObject>
      </mc:Choice>
      <mc:Fallback>
        <oleObject progId="Equation.3" shapeId="25601" r:id="rId7"/>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8B12-01C7-4066-88D6-B7B8B401FD2E}">
  <sheetPr codeName="Sheet3"/>
  <dimension ref="A1:B31"/>
  <sheetViews>
    <sheetView showGridLines="0" workbookViewId="0"/>
  </sheetViews>
  <sheetFormatPr defaultColWidth="8.625" defaultRowHeight="14.25"/>
  <cols>
    <col min="1" max="1" width="81.625" style="26" customWidth="1"/>
    <col min="2" max="16384" width="8.625" style="26"/>
  </cols>
  <sheetData>
    <row r="1" spans="1:2" ht="20.25">
      <c r="A1" s="5" t="s">
        <v>4</v>
      </c>
      <c r="B1" s="5"/>
    </row>
    <row r="2" spans="1:2" ht="38.25">
      <c r="A2" s="6" t="s">
        <v>5</v>
      </c>
      <c r="B2" s="6"/>
    </row>
    <row r="3" spans="1:2" ht="25.5">
      <c r="A3" s="6" t="s">
        <v>6</v>
      </c>
      <c r="B3" s="6"/>
    </row>
    <row r="4" spans="1:2">
      <c r="A4" s="27" t="s">
        <v>7</v>
      </c>
      <c r="B4" s="27"/>
    </row>
    <row r="5" spans="1:2">
      <c r="A5" s="27"/>
      <c r="B5" s="27"/>
    </row>
    <row r="6" spans="1:2" ht="20.25">
      <c r="A6" s="5" t="s">
        <v>8</v>
      </c>
      <c r="B6" s="5"/>
    </row>
    <row r="7" spans="1:2" ht="38.25">
      <c r="A7" s="7" t="s">
        <v>9</v>
      </c>
      <c r="B7" s="7"/>
    </row>
    <row r="8" spans="1:2">
      <c r="A8" s="8"/>
      <c r="B8" s="13"/>
    </row>
    <row r="9" spans="1:2" ht="20.25">
      <c r="A9" s="5" t="s">
        <v>10</v>
      </c>
      <c r="B9" s="5"/>
    </row>
    <row r="10" spans="1:2">
      <c r="A10" s="6" t="s">
        <v>11</v>
      </c>
      <c r="B10" s="6"/>
    </row>
    <row r="11" spans="1:2">
      <c r="A11" s="8"/>
      <c r="B11" s="13"/>
    </row>
    <row r="12" spans="1:2" s="28" customFormat="1" ht="18" customHeight="1">
      <c r="A12" s="5" t="s">
        <v>12</v>
      </c>
      <c r="B12" s="5"/>
    </row>
    <row r="13" spans="1:2" s="28" customFormat="1" ht="45" customHeight="1">
      <c r="A13" s="7" t="s">
        <v>13</v>
      </c>
      <c r="B13" s="7"/>
    </row>
    <row r="14" spans="1:2" s="28" customFormat="1" ht="40.5" customHeight="1">
      <c r="A14" s="6" t="s">
        <v>14</v>
      </c>
      <c r="B14" s="7"/>
    </row>
    <row r="15" spans="1:2" ht="20.25">
      <c r="A15" s="5" t="s">
        <v>15</v>
      </c>
      <c r="B15" s="5"/>
    </row>
    <row r="16" spans="1:2" ht="30.75" customHeight="1">
      <c r="A16" s="6" t="s">
        <v>16</v>
      </c>
      <c r="B16" s="6"/>
    </row>
    <row r="17" spans="1:2">
      <c r="A17" s="6" t="s">
        <v>17</v>
      </c>
      <c r="B17" s="6"/>
    </row>
    <row r="18" spans="1:2">
      <c r="A18" s="8"/>
      <c r="B18" s="13"/>
    </row>
    <row r="19" spans="1:2" ht="20.25">
      <c r="A19" s="5" t="s">
        <v>18</v>
      </c>
      <c r="B19" s="5"/>
    </row>
    <row r="20" spans="1:2" ht="33" customHeight="1">
      <c r="A20" s="6" t="s">
        <v>19</v>
      </c>
      <c r="B20" s="6"/>
    </row>
    <row r="21" spans="1:2">
      <c r="A21" s="9"/>
      <c r="B21" s="9"/>
    </row>
    <row r="22" spans="1:2" ht="20.25">
      <c r="A22" s="5" t="s">
        <v>20</v>
      </c>
      <c r="B22" s="5"/>
    </row>
    <row r="23" spans="1:2">
      <c r="A23" s="6" t="s">
        <v>21</v>
      </c>
      <c r="B23" s="6"/>
    </row>
    <row r="24" spans="1:2">
      <c r="A24" s="14" t="s">
        <v>22</v>
      </c>
      <c r="B24" s="10"/>
    </row>
    <row r="25" spans="1:2">
      <c r="A25" s="4"/>
      <c r="B25" s="29"/>
    </row>
    <row r="26" spans="1:2">
      <c r="A26" s="11" t="s">
        <v>23</v>
      </c>
      <c r="B26" s="10"/>
    </row>
    <row r="27" spans="1:2">
      <c r="A27" s="11" t="s">
        <v>24</v>
      </c>
      <c r="B27" s="13"/>
    </row>
    <row r="28" spans="1:2">
      <c r="A28" s="11" t="s">
        <v>25</v>
      </c>
      <c r="B28" s="8"/>
    </row>
    <row r="29" spans="1:2">
      <c r="A29" s="11" t="s">
        <v>26</v>
      </c>
      <c r="B29" s="12"/>
    </row>
    <row r="30" spans="1:2">
      <c r="A30" s="13"/>
      <c r="B30" s="12"/>
    </row>
    <row r="31" spans="1:2">
      <c r="A31" s="13"/>
      <c r="B31" s="12"/>
    </row>
  </sheetData>
  <hyperlinks>
    <hyperlink ref="A24" r:id="rId1" xr:uid="{40EEAC47-9D87-40EA-8FC2-3C978D6C61A8}"/>
    <hyperlink ref="A12:B12" r:id="rId2" display="http://www.creativecommons.org/licenses/by/3.0/au/" xr:uid="{44AC6EA2-7C2D-4898-A7EE-E9D09E5490CD}"/>
  </hyperlink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EE7E-1DB4-49C3-AFD1-97A7A64D6435}">
  <sheetPr>
    <tabColor rgb="FF0070C0"/>
  </sheetPr>
  <dimension ref="A1:A6"/>
  <sheetViews>
    <sheetView workbookViewId="0">
      <selection activeCell="O1" sqref="O1:O1048576"/>
    </sheetView>
  </sheetViews>
  <sheetFormatPr defaultRowHeight="14.25"/>
  <cols>
    <col min="1" max="1" width="35.375" style="15" bestFit="1" customWidth="1"/>
    <col min="2" max="16384" width="9" style="15"/>
  </cols>
  <sheetData>
    <row r="1" spans="1:1">
      <c r="A1" s="90" t="s">
        <v>59</v>
      </c>
    </row>
    <row r="2" spans="1:1">
      <c r="A2" s="89" t="s">
        <v>91</v>
      </c>
    </row>
    <row r="3" spans="1:1">
      <c r="A3" s="89" t="s">
        <v>92</v>
      </c>
    </row>
    <row r="4" spans="1:1">
      <c r="A4" s="89" t="s">
        <v>93</v>
      </c>
    </row>
    <row r="5" spans="1:1">
      <c r="A5" s="88" t="s">
        <v>94</v>
      </c>
    </row>
    <row r="6" spans="1:1">
      <c r="A6" s="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C26C1-36E0-4316-9297-3D9BA3F8FE81}">
  <sheetPr>
    <pageSetUpPr autoPageBreaks="0" fitToPage="1"/>
  </sheetPr>
  <dimension ref="A1:Q92"/>
  <sheetViews>
    <sheetView showGridLines="0" zoomScaleNormal="100" zoomScaleSheetLayoutView="75" workbookViewId="0"/>
  </sheetViews>
  <sheetFormatPr defaultColWidth="8" defaultRowHeight="14.25"/>
  <cols>
    <col min="1" max="1" width="70.125" style="33" customWidth="1"/>
    <col min="2" max="2" width="19.875" style="44" customWidth="1"/>
    <col min="3" max="3" width="8" style="38"/>
    <col min="4" max="4" width="8" style="32"/>
    <col min="5" max="16384" width="8" style="33"/>
  </cols>
  <sheetData>
    <row r="1" spans="1:16" ht="30.75" customHeight="1">
      <c r="A1" s="30" t="s">
        <v>27</v>
      </c>
      <c r="B1" s="39"/>
      <c r="C1" s="31"/>
    </row>
    <row r="2" spans="1:16" s="35" customFormat="1" ht="15" customHeight="1">
      <c r="A2" s="31"/>
      <c r="B2" s="40"/>
      <c r="C2" s="34"/>
    </row>
    <row r="3" spans="1:16" s="35" customFormat="1" ht="15" customHeight="1">
      <c r="A3" s="33" t="s">
        <v>28</v>
      </c>
      <c r="B3" s="41" t="s">
        <v>28</v>
      </c>
      <c r="C3" s="36"/>
    </row>
    <row r="4" spans="1:16" s="35" customFormat="1" ht="7.5" customHeight="1">
      <c r="A4" s="33"/>
      <c r="B4" s="41"/>
      <c r="C4" s="37"/>
    </row>
    <row r="5" spans="1:16" s="35" customFormat="1" ht="15" customHeight="1">
      <c r="A5" s="33" t="s">
        <v>29</v>
      </c>
      <c r="B5" s="42" t="s">
        <v>29</v>
      </c>
      <c r="C5" s="36"/>
    </row>
    <row r="6" spans="1:16" s="35" customFormat="1" ht="7.5" customHeight="1">
      <c r="A6" s="33"/>
      <c r="B6" s="41"/>
      <c r="C6" s="37"/>
    </row>
    <row r="7" spans="1:16" s="35" customFormat="1" ht="15" customHeight="1">
      <c r="A7" s="33" t="s">
        <v>30</v>
      </c>
      <c r="B7" s="41" t="s">
        <v>31</v>
      </c>
      <c r="C7" s="36"/>
    </row>
    <row r="8" spans="1:16" s="35" customFormat="1" ht="3.75" customHeight="1">
      <c r="A8" s="33"/>
      <c r="B8" s="41"/>
      <c r="C8" s="36"/>
    </row>
    <row r="9" spans="1:16" s="35" customFormat="1" ht="6" customHeight="1">
      <c r="A9" s="33"/>
      <c r="B9" s="41"/>
      <c r="C9" s="37"/>
    </row>
    <row r="10" spans="1:16" s="35" customFormat="1" ht="15" customHeight="1">
      <c r="A10" s="33" t="s">
        <v>32</v>
      </c>
      <c r="B10" s="41" t="s">
        <v>33</v>
      </c>
      <c r="C10" s="36"/>
    </row>
    <row r="11" spans="1:16" s="35" customFormat="1" ht="7.5" customHeight="1">
      <c r="A11" s="33"/>
      <c r="B11" s="41"/>
      <c r="C11" s="37"/>
    </row>
    <row r="12" spans="1:16" s="35" customFormat="1" ht="15" customHeight="1">
      <c r="A12" s="33" t="s">
        <v>34</v>
      </c>
      <c r="B12" s="41" t="s">
        <v>35</v>
      </c>
      <c r="C12" s="36"/>
    </row>
    <row r="13" spans="1:16" s="35" customFormat="1" ht="5.25" customHeight="1">
      <c r="A13" s="33"/>
      <c r="B13" s="41"/>
      <c r="C13" s="37"/>
    </row>
    <row r="14" spans="1:16" s="35" customFormat="1" ht="15" customHeight="1">
      <c r="A14" s="33" t="s">
        <v>36</v>
      </c>
      <c r="B14" s="41" t="s">
        <v>37</v>
      </c>
      <c r="C14" s="37"/>
    </row>
    <row r="15" spans="1:16" s="35" customFormat="1" ht="7.5" customHeight="1">
      <c r="A15" s="33"/>
      <c r="B15" s="41"/>
      <c r="C15" s="36"/>
    </row>
    <row r="16" spans="1:16" ht="15" customHeight="1">
      <c r="A16" s="33" t="s">
        <v>38</v>
      </c>
      <c r="B16" s="41" t="s">
        <v>39</v>
      </c>
      <c r="C16" s="32"/>
      <c r="D16" s="33"/>
      <c r="J16" s="38"/>
      <c r="K16" s="38"/>
      <c r="L16" s="38"/>
      <c r="M16" s="38"/>
      <c r="N16" s="38"/>
      <c r="O16" s="38"/>
      <c r="P16" s="38"/>
    </row>
    <row r="17" spans="1:17" s="35" customFormat="1" ht="7.5" customHeight="1">
      <c r="A17" s="33"/>
      <c r="B17" s="41"/>
      <c r="C17" s="36"/>
    </row>
    <row r="18" spans="1:17" s="35" customFormat="1" ht="15" customHeight="1">
      <c r="A18" s="33" t="s">
        <v>40</v>
      </c>
      <c r="B18" s="42" t="s">
        <v>41</v>
      </c>
      <c r="C18" s="36"/>
    </row>
    <row r="19" spans="1:17" s="35" customFormat="1" ht="7.5" customHeight="1">
      <c r="A19" s="33"/>
      <c r="B19" s="41"/>
      <c r="C19" s="36"/>
    </row>
    <row r="20" spans="1:17" s="35" customFormat="1" ht="15" customHeight="1">
      <c r="A20" s="33" t="s">
        <v>12</v>
      </c>
      <c r="B20" s="43" t="s">
        <v>12</v>
      </c>
    </row>
    <row r="21" spans="1:17" s="35" customFormat="1" ht="7.5" customHeight="1">
      <c r="A21" s="33"/>
      <c r="B21" s="44"/>
    </row>
    <row r="22" spans="1:17" s="35" customFormat="1">
      <c r="A22" s="33" t="s">
        <v>42</v>
      </c>
      <c r="B22" s="41" t="s">
        <v>42</v>
      </c>
    </row>
    <row r="23" spans="1:17">
      <c r="K23" s="38"/>
      <c r="L23" s="38"/>
      <c r="M23" s="38"/>
      <c r="N23" s="38"/>
      <c r="O23" s="38"/>
      <c r="P23" s="38"/>
      <c r="Q23" s="38"/>
    </row>
    <row r="24" spans="1:17">
      <c r="K24" s="38"/>
      <c r="L24" s="38"/>
      <c r="M24" s="38"/>
      <c r="N24" s="38"/>
      <c r="O24" s="38"/>
      <c r="P24" s="38"/>
      <c r="Q24" s="38"/>
    </row>
    <row r="25" spans="1:17">
      <c r="K25" s="38"/>
      <c r="L25" s="38"/>
      <c r="M25" s="38"/>
      <c r="N25" s="38"/>
      <c r="O25" s="38"/>
      <c r="P25" s="38"/>
      <c r="Q25" s="38"/>
    </row>
    <row r="26" spans="1:17">
      <c r="K26" s="38"/>
      <c r="L26" s="38"/>
      <c r="M26" s="38"/>
      <c r="N26" s="38"/>
      <c r="O26" s="38"/>
      <c r="P26" s="38"/>
      <c r="Q26" s="38"/>
    </row>
    <row r="27" spans="1:17">
      <c r="K27" s="38"/>
      <c r="L27" s="38"/>
      <c r="M27" s="38"/>
      <c r="N27" s="38"/>
      <c r="O27" s="38"/>
      <c r="P27" s="38"/>
      <c r="Q27" s="38"/>
    </row>
    <row r="28" spans="1:17">
      <c r="K28" s="38"/>
      <c r="L28" s="38"/>
      <c r="M28" s="38"/>
      <c r="N28" s="38"/>
      <c r="O28" s="38"/>
      <c r="P28" s="38"/>
      <c r="Q28" s="38"/>
    </row>
    <row r="29" spans="1:17">
      <c r="K29" s="38"/>
      <c r="L29" s="38"/>
      <c r="M29" s="38"/>
      <c r="N29" s="38"/>
      <c r="O29" s="38"/>
      <c r="P29" s="38"/>
      <c r="Q29" s="38"/>
    </row>
    <row r="30" spans="1:17">
      <c r="K30" s="38"/>
      <c r="L30" s="38"/>
      <c r="M30" s="38"/>
      <c r="N30" s="38"/>
      <c r="O30" s="38"/>
      <c r="P30" s="38"/>
      <c r="Q30" s="38"/>
    </row>
    <row r="31" spans="1:17">
      <c r="K31" s="38"/>
      <c r="L31" s="38"/>
      <c r="M31" s="38"/>
      <c r="N31" s="38"/>
      <c r="O31" s="38"/>
      <c r="P31" s="38"/>
      <c r="Q31" s="38"/>
    </row>
    <row r="32" spans="1:17">
      <c r="K32" s="38"/>
      <c r="L32" s="38"/>
      <c r="M32" s="38"/>
      <c r="N32" s="38"/>
      <c r="O32" s="38"/>
      <c r="P32" s="38"/>
      <c r="Q32" s="38"/>
    </row>
    <row r="33" spans="11:17">
      <c r="K33" s="38"/>
      <c r="L33" s="38"/>
      <c r="M33" s="38"/>
      <c r="N33" s="38"/>
      <c r="O33" s="38"/>
      <c r="P33" s="38"/>
      <c r="Q33" s="38"/>
    </row>
    <row r="34" spans="11:17">
      <c r="K34" s="38"/>
      <c r="L34" s="38"/>
      <c r="M34" s="38"/>
      <c r="N34" s="38"/>
      <c r="O34" s="38"/>
      <c r="P34" s="38"/>
      <c r="Q34" s="38"/>
    </row>
    <row r="35" spans="11:17">
      <c r="K35" s="38"/>
      <c r="L35" s="38"/>
      <c r="M35" s="38"/>
      <c r="N35" s="38"/>
      <c r="O35" s="38"/>
      <c r="P35" s="38"/>
      <c r="Q35" s="38"/>
    </row>
    <row r="36" spans="11:17">
      <c r="K36" s="38"/>
      <c r="L36" s="38"/>
      <c r="M36" s="38"/>
      <c r="N36" s="38"/>
      <c r="O36" s="38"/>
      <c r="P36" s="38"/>
      <c r="Q36" s="38"/>
    </row>
    <row r="37" spans="11:17">
      <c r="K37" s="38"/>
      <c r="L37" s="38"/>
      <c r="M37" s="38"/>
      <c r="N37" s="38"/>
      <c r="O37" s="38"/>
      <c r="P37" s="38"/>
      <c r="Q37" s="38"/>
    </row>
    <row r="38" spans="11:17">
      <c r="K38" s="38"/>
      <c r="L38" s="38"/>
      <c r="M38" s="38"/>
      <c r="N38" s="38"/>
      <c r="O38" s="38"/>
      <c r="P38" s="38"/>
      <c r="Q38" s="38"/>
    </row>
    <row r="39" spans="11:17">
      <c r="K39" s="38"/>
      <c r="L39" s="38"/>
      <c r="M39" s="38"/>
      <c r="N39" s="38"/>
      <c r="O39" s="38"/>
      <c r="P39" s="38"/>
      <c r="Q39" s="38"/>
    </row>
    <row r="40" spans="11:17">
      <c r="K40" s="38"/>
      <c r="L40" s="38"/>
      <c r="M40" s="38"/>
      <c r="N40" s="38"/>
      <c r="O40" s="38"/>
      <c r="P40" s="38"/>
      <c r="Q40" s="38"/>
    </row>
    <row r="41" spans="11:17">
      <c r="K41" s="38"/>
      <c r="L41" s="38"/>
      <c r="M41" s="38"/>
      <c r="N41" s="38"/>
      <c r="O41" s="38"/>
      <c r="P41" s="38"/>
      <c r="Q41" s="38"/>
    </row>
    <row r="42" spans="11:17">
      <c r="K42" s="38"/>
      <c r="L42" s="38"/>
      <c r="M42" s="38"/>
      <c r="N42" s="38"/>
      <c r="O42" s="38"/>
      <c r="P42" s="38"/>
      <c r="Q42" s="38"/>
    </row>
    <row r="43" spans="11:17">
      <c r="K43" s="38"/>
      <c r="L43" s="38"/>
      <c r="M43" s="38"/>
      <c r="N43" s="38"/>
      <c r="O43" s="38"/>
      <c r="P43" s="38"/>
      <c r="Q43" s="38"/>
    </row>
    <row r="44" spans="11:17">
      <c r="K44" s="38"/>
      <c r="L44" s="38"/>
      <c r="M44" s="38"/>
      <c r="N44" s="38"/>
      <c r="O44" s="38"/>
      <c r="P44" s="38"/>
      <c r="Q44" s="38"/>
    </row>
    <row r="45" spans="11:17">
      <c r="K45" s="38"/>
      <c r="L45" s="38"/>
      <c r="M45" s="38"/>
      <c r="N45" s="38"/>
      <c r="O45" s="38"/>
      <c r="P45" s="38"/>
      <c r="Q45" s="38"/>
    </row>
    <row r="46" spans="11:17">
      <c r="K46" s="38"/>
      <c r="L46" s="38"/>
      <c r="M46" s="38"/>
      <c r="N46" s="38"/>
      <c r="O46" s="38"/>
      <c r="P46" s="38"/>
      <c r="Q46" s="38"/>
    </row>
    <row r="47" spans="11:17">
      <c r="K47" s="38"/>
      <c r="L47" s="38"/>
      <c r="M47" s="38"/>
      <c r="N47" s="38"/>
      <c r="O47" s="38"/>
      <c r="P47" s="38"/>
      <c r="Q47" s="38"/>
    </row>
    <row r="48" spans="11:17">
      <c r="K48" s="38"/>
      <c r="L48" s="38"/>
      <c r="M48" s="38"/>
      <c r="N48" s="38"/>
      <c r="O48" s="38"/>
      <c r="P48" s="38"/>
      <c r="Q48" s="38"/>
    </row>
    <row r="49" spans="11:17">
      <c r="K49" s="38"/>
      <c r="L49" s="38"/>
      <c r="M49" s="38"/>
      <c r="N49" s="38"/>
      <c r="O49" s="38"/>
      <c r="P49" s="38"/>
      <c r="Q49" s="38"/>
    </row>
    <row r="50" spans="11:17">
      <c r="K50" s="38"/>
      <c r="L50" s="38"/>
      <c r="M50" s="38"/>
      <c r="N50" s="38"/>
      <c r="O50" s="38"/>
      <c r="P50" s="38"/>
      <c r="Q50" s="38"/>
    </row>
    <row r="51" spans="11:17">
      <c r="K51" s="38"/>
      <c r="L51" s="38"/>
      <c r="M51" s="38"/>
      <c r="N51" s="38"/>
      <c r="O51" s="38"/>
      <c r="P51" s="38"/>
      <c r="Q51" s="38"/>
    </row>
    <row r="52" spans="11:17">
      <c r="K52" s="38"/>
      <c r="L52" s="38"/>
      <c r="M52" s="38"/>
      <c r="N52" s="38"/>
      <c r="O52" s="38"/>
      <c r="P52" s="38"/>
      <c r="Q52" s="38"/>
    </row>
    <row r="53" spans="11:17">
      <c r="K53" s="38"/>
      <c r="L53" s="38"/>
      <c r="M53" s="38"/>
      <c r="N53" s="38"/>
      <c r="O53" s="38"/>
      <c r="P53" s="38"/>
      <c r="Q53" s="38"/>
    </row>
    <row r="54" spans="11:17">
      <c r="K54" s="38"/>
      <c r="L54" s="38"/>
      <c r="M54" s="38"/>
      <c r="N54" s="38"/>
      <c r="O54" s="38"/>
      <c r="P54" s="38"/>
      <c r="Q54" s="38"/>
    </row>
    <row r="55" spans="11:17">
      <c r="K55" s="38"/>
      <c r="L55" s="38"/>
      <c r="M55" s="38"/>
      <c r="N55" s="38"/>
      <c r="O55" s="38"/>
      <c r="P55" s="38"/>
      <c r="Q55" s="38"/>
    </row>
    <row r="56" spans="11:17">
      <c r="K56" s="38"/>
      <c r="L56" s="38"/>
      <c r="M56" s="38"/>
      <c r="N56" s="38"/>
      <c r="O56" s="38"/>
      <c r="P56" s="38"/>
      <c r="Q56" s="38"/>
    </row>
    <row r="57" spans="11:17">
      <c r="K57" s="38"/>
      <c r="L57" s="38"/>
      <c r="M57" s="38"/>
      <c r="N57" s="38"/>
      <c r="O57" s="38"/>
      <c r="P57" s="38"/>
      <c r="Q57" s="38"/>
    </row>
    <row r="58" spans="11:17">
      <c r="K58" s="38"/>
      <c r="L58" s="38"/>
      <c r="M58" s="38"/>
      <c r="N58" s="38"/>
      <c r="O58" s="38"/>
      <c r="P58" s="38"/>
      <c r="Q58" s="38"/>
    </row>
    <row r="59" spans="11:17">
      <c r="K59" s="38"/>
      <c r="L59" s="38"/>
      <c r="M59" s="38"/>
      <c r="N59" s="38"/>
      <c r="O59" s="38"/>
      <c r="P59" s="38"/>
      <c r="Q59" s="38"/>
    </row>
    <row r="60" spans="11:17">
      <c r="K60" s="38"/>
      <c r="L60" s="38"/>
      <c r="M60" s="38"/>
      <c r="N60" s="38"/>
      <c r="O60" s="38"/>
      <c r="P60" s="38"/>
      <c r="Q60" s="38"/>
    </row>
    <row r="61" spans="11:17">
      <c r="K61" s="38"/>
      <c r="L61" s="38"/>
      <c r="M61" s="38"/>
      <c r="N61" s="38"/>
      <c r="O61" s="38"/>
      <c r="P61" s="38"/>
      <c r="Q61" s="38"/>
    </row>
    <row r="62" spans="11:17">
      <c r="K62" s="38"/>
      <c r="L62" s="38"/>
      <c r="M62" s="38"/>
      <c r="N62" s="38"/>
      <c r="O62" s="38"/>
      <c r="P62" s="38"/>
      <c r="Q62" s="38"/>
    </row>
    <row r="63" spans="11:17">
      <c r="K63" s="38"/>
      <c r="L63" s="38"/>
      <c r="M63" s="38"/>
      <c r="N63" s="38"/>
      <c r="O63" s="38"/>
      <c r="P63" s="38"/>
      <c r="Q63" s="38"/>
    </row>
    <row r="64" spans="11:17">
      <c r="K64" s="38"/>
      <c r="L64" s="38"/>
      <c r="M64" s="38"/>
      <c r="N64" s="38"/>
      <c r="O64" s="38"/>
      <c r="P64" s="38"/>
      <c r="Q64" s="38"/>
    </row>
    <row r="65" spans="11:17">
      <c r="K65" s="38"/>
      <c r="L65" s="38"/>
      <c r="M65" s="38"/>
      <c r="N65" s="38"/>
      <c r="O65" s="38"/>
      <c r="P65" s="38"/>
      <c r="Q65" s="38"/>
    </row>
    <row r="66" spans="11:17">
      <c r="K66" s="38"/>
      <c r="L66" s="38"/>
      <c r="M66" s="38"/>
      <c r="N66" s="38"/>
      <c r="O66" s="38"/>
      <c r="P66" s="38"/>
      <c r="Q66" s="38"/>
    </row>
    <row r="67" spans="11:17">
      <c r="K67" s="38"/>
      <c r="L67" s="38"/>
      <c r="M67" s="38"/>
      <c r="N67" s="38"/>
      <c r="O67" s="38"/>
      <c r="P67" s="38"/>
      <c r="Q67" s="38"/>
    </row>
    <row r="68" spans="11:17">
      <c r="K68" s="38"/>
      <c r="L68" s="38"/>
      <c r="M68" s="38"/>
      <c r="N68" s="38"/>
      <c r="O68" s="38"/>
      <c r="P68" s="38"/>
      <c r="Q68" s="38"/>
    </row>
    <row r="69" spans="11:17">
      <c r="K69" s="38"/>
      <c r="L69" s="38"/>
      <c r="M69" s="38"/>
      <c r="N69" s="38"/>
      <c r="O69" s="38"/>
      <c r="P69" s="38"/>
      <c r="Q69" s="38"/>
    </row>
    <row r="70" spans="11:17">
      <c r="K70" s="38"/>
      <c r="L70" s="38"/>
      <c r="M70" s="38"/>
      <c r="N70" s="38"/>
      <c r="O70" s="38"/>
      <c r="P70" s="38"/>
      <c r="Q70" s="38"/>
    </row>
    <row r="71" spans="11:17">
      <c r="K71" s="38"/>
      <c r="L71" s="38"/>
      <c r="M71" s="38"/>
      <c r="N71" s="38"/>
      <c r="O71" s="38"/>
      <c r="P71" s="38"/>
      <c r="Q71" s="38"/>
    </row>
    <row r="72" spans="11:17">
      <c r="K72" s="38"/>
      <c r="L72" s="38"/>
      <c r="M72" s="38"/>
      <c r="N72" s="38"/>
      <c r="O72" s="38"/>
      <c r="P72" s="38"/>
      <c r="Q72" s="38"/>
    </row>
    <row r="73" spans="11:17">
      <c r="K73" s="38"/>
      <c r="L73" s="38"/>
      <c r="M73" s="38"/>
      <c r="N73" s="38"/>
      <c r="O73" s="38"/>
      <c r="P73" s="38"/>
      <c r="Q73" s="38"/>
    </row>
    <row r="74" spans="11:17">
      <c r="K74" s="38"/>
      <c r="L74" s="38"/>
      <c r="M74" s="38"/>
      <c r="N74" s="38"/>
      <c r="O74" s="38"/>
      <c r="P74" s="38"/>
      <c r="Q74" s="38"/>
    </row>
    <row r="75" spans="11:17">
      <c r="K75" s="38"/>
      <c r="L75" s="38"/>
      <c r="M75" s="38"/>
      <c r="N75" s="38"/>
      <c r="O75" s="38"/>
      <c r="P75" s="38"/>
      <c r="Q75" s="38"/>
    </row>
    <row r="76" spans="11:17">
      <c r="K76" s="38"/>
      <c r="L76" s="38"/>
      <c r="M76" s="38"/>
      <c r="N76" s="38"/>
      <c r="O76" s="38"/>
      <c r="P76" s="38"/>
      <c r="Q76" s="38"/>
    </row>
    <row r="77" spans="11:17">
      <c r="K77" s="38"/>
      <c r="L77" s="38"/>
      <c r="M77" s="38"/>
      <c r="N77" s="38"/>
      <c r="O77" s="38"/>
      <c r="P77" s="38"/>
      <c r="Q77" s="38"/>
    </row>
    <row r="78" spans="11:17">
      <c r="K78" s="38"/>
      <c r="L78" s="38"/>
      <c r="M78" s="38"/>
      <c r="N78" s="38"/>
      <c r="O78" s="38"/>
      <c r="P78" s="38"/>
      <c r="Q78" s="38"/>
    </row>
    <row r="79" spans="11:17">
      <c r="K79" s="38"/>
      <c r="L79" s="38"/>
      <c r="M79" s="38"/>
      <c r="N79" s="38"/>
      <c r="O79" s="38"/>
      <c r="P79" s="38"/>
      <c r="Q79" s="38"/>
    </row>
    <row r="80" spans="11:17">
      <c r="K80" s="38"/>
      <c r="L80" s="38"/>
      <c r="M80" s="38"/>
      <c r="N80" s="38"/>
      <c r="O80" s="38"/>
      <c r="P80" s="38"/>
      <c r="Q80" s="38"/>
    </row>
    <row r="81" spans="11:17">
      <c r="K81" s="38"/>
      <c r="L81" s="38"/>
      <c r="M81" s="38"/>
      <c r="N81" s="38"/>
      <c r="O81" s="38"/>
      <c r="P81" s="38"/>
      <c r="Q81" s="38"/>
    </row>
    <row r="82" spans="11:17">
      <c r="K82" s="38"/>
      <c r="L82" s="38"/>
      <c r="M82" s="38"/>
      <c r="N82" s="38"/>
      <c r="O82" s="38"/>
      <c r="P82" s="38"/>
      <c r="Q82" s="38"/>
    </row>
    <row r="83" spans="11:17">
      <c r="K83" s="38"/>
      <c r="L83" s="38"/>
      <c r="M83" s="38"/>
      <c r="N83" s="38"/>
      <c r="O83" s="38"/>
      <c r="P83" s="38"/>
      <c r="Q83" s="38"/>
    </row>
    <row r="84" spans="11:17">
      <c r="K84" s="38"/>
      <c r="L84" s="38"/>
      <c r="M84" s="38"/>
      <c r="N84" s="38"/>
      <c r="O84" s="38"/>
      <c r="P84" s="38"/>
      <c r="Q84" s="38"/>
    </row>
    <row r="85" spans="11:17">
      <c r="K85" s="38"/>
      <c r="L85" s="38"/>
      <c r="M85" s="38"/>
      <c r="N85" s="38"/>
      <c r="O85" s="38"/>
      <c r="P85" s="38"/>
      <c r="Q85" s="38"/>
    </row>
    <row r="86" spans="11:17">
      <c r="K86" s="38"/>
      <c r="L86" s="38"/>
      <c r="M86" s="38"/>
      <c r="N86" s="38"/>
      <c r="O86" s="38"/>
      <c r="P86" s="38"/>
      <c r="Q86" s="38"/>
    </row>
    <row r="87" spans="11:17">
      <c r="K87" s="38"/>
      <c r="L87" s="38"/>
      <c r="M87" s="38"/>
      <c r="N87" s="38"/>
      <c r="O87" s="38"/>
      <c r="P87" s="38"/>
      <c r="Q87" s="38"/>
    </row>
    <row r="88" spans="11:17">
      <c r="K88" s="38"/>
      <c r="L88" s="38"/>
      <c r="M88" s="38"/>
      <c r="N88" s="38"/>
      <c r="O88" s="38"/>
      <c r="P88" s="38"/>
      <c r="Q88" s="38"/>
    </row>
    <row r="89" spans="11:17">
      <c r="K89" s="38"/>
      <c r="L89" s="38"/>
      <c r="M89" s="38"/>
      <c r="N89" s="38"/>
      <c r="O89" s="38"/>
      <c r="P89" s="38"/>
      <c r="Q89" s="38"/>
    </row>
    <row r="90" spans="11:17">
      <c r="K90" s="38"/>
      <c r="L90" s="38"/>
      <c r="M90" s="38"/>
      <c r="N90" s="38"/>
      <c r="O90" s="38"/>
      <c r="P90" s="38"/>
      <c r="Q90" s="38"/>
    </row>
    <row r="91" spans="11:17">
      <c r="K91" s="38"/>
      <c r="L91" s="38"/>
      <c r="M91" s="38"/>
      <c r="N91" s="38"/>
      <c r="O91" s="38"/>
      <c r="P91" s="38"/>
      <c r="Q91" s="38"/>
    </row>
    <row r="92" spans="11:17">
      <c r="K92" s="38"/>
      <c r="L92" s="38"/>
      <c r="M92" s="38"/>
      <c r="N92" s="38"/>
      <c r="O92" s="38"/>
      <c r="P92" s="38"/>
      <c r="Q92" s="38"/>
    </row>
  </sheetData>
  <hyperlinks>
    <hyperlink ref="B3" location="'Important Notice'!A1" display="Important notice" xr:uid="{FCEAB54E-9127-4607-BF61-2A1C21F43918}"/>
    <hyperlink ref="B7" location="'Table 1'!A1" display="Table 1" xr:uid="{97EAD46F-F0A6-4102-9604-D22AC14696CE}"/>
    <hyperlink ref="B10" location="'Table 2'!A1" display="Table 2" xr:uid="{FD9AF39A-F910-4701-8610-0FFF7C3D053C}"/>
    <hyperlink ref="B12" location="'Table 3'!A1" display="Table 3" xr:uid="{B3BD7156-8250-48E2-BECF-24759DAA12A7}"/>
    <hyperlink ref="B14" location="'Table 4'!A1" display="Table 4" xr:uid="{D5CB53BA-4900-4BEA-98B3-FF7EF64749EC}"/>
    <hyperlink ref="B22" location="'Explanatory notes'!A1" display="Explanatory notes" xr:uid="{01750CC8-825B-460B-85DA-9CF9F92304A6}"/>
    <hyperlink ref="B20" location="'Table 5a'!Print_Area" display="Table 5a" xr:uid="{DD2DFF3C-F607-43F1-87F7-8D2F9BF3A414}"/>
    <hyperlink ref="B17" location="'Table 7c'!A1" display="Table 7c" xr:uid="{E5C13ED6-5086-4550-94B7-77B38C3FFB53}"/>
    <hyperlink ref="B16" location="'Table 4a'!Print_Area" display="Table 4a" xr:uid="{E77795E3-0C6A-42F7-8A5C-D08224B0200A}"/>
    <hyperlink ref="B18" location="'Table 4b'!A1" display="Table 4b" xr:uid="{4FDE4EB2-1753-45EC-ABA6-520CA593A19C}"/>
    <hyperlink ref="B19" location="'Table 8'!A1" display="Table 8" xr:uid="{2CEAB8DC-5A31-4BA7-83F9-65B5D48807C7}"/>
    <hyperlink ref="B21" location="'Table 8a'!A1" display="Table 8a" xr:uid="{1129EF90-0991-4E18-96DF-42096A456D0B}"/>
    <hyperlink ref="B5" location="'Important notice'!A1" display="Charts dashboard" xr:uid="{65F4B918-69A8-4C75-ABC7-3217478D9BC4}"/>
  </hyperlinks>
  <pageMargins left="0.7" right="0.7" top="0.75" bottom="0.75" header="0.3" footer="0.3"/>
  <pageSetup paperSize="9" fitToHeight="0" orientation="portrait"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259B1-673E-4A12-9992-4A7B79D3A78A}">
  <sheetPr>
    <pageSetUpPr autoPageBreaks="0"/>
  </sheetPr>
  <dimension ref="A1:A23"/>
  <sheetViews>
    <sheetView showGridLines="0" workbookViewId="0"/>
  </sheetViews>
  <sheetFormatPr defaultColWidth="7.875" defaultRowHeight="12.75"/>
  <cols>
    <col min="1" max="1" width="94.25" style="49" customWidth="1"/>
    <col min="2" max="16384" width="7.875" style="49"/>
  </cols>
  <sheetData>
    <row r="1" spans="1:1" ht="20.25">
      <c r="A1" s="5" t="s">
        <v>43</v>
      </c>
    </row>
    <row r="3" spans="1:1" ht="140.25">
      <c r="A3" s="51" t="s">
        <v>44</v>
      </c>
    </row>
    <row r="4" spans="1:1" ht="15.75">
      <c r="A4" s="52" t="s">
        <v>45</v>
      </c>
    </row>
    <row r="5" spans="1:1" ht="76.5">
      <c r="A5" s="45" t="s">
        <v>46</v>
      </c>
    </row>
    <row r="7" spans="1:1" ht="15.75">
      <c r="A7" s="52" t="s">
        <v>47</v>
      </c>
    </row>
    <row r="8" spans="1:1">
      <c r="A8" s="46"/>
    </row>
    <row r="9" spans="1:1" ht="38.25">
      <c r="A9" s="46" t="s">
        <v>48</v>
      </c>
    </row>
    <row r="10" spans="1:1">
      <c r="A10" s="46"/>
    </row>
    <row r="11" spans="1:1">
      <c r="A11" s="47" t="s">
        <v>49</v>
      </c>
    </row>
    <row r="12" spans="1:1">
      <c r="A12" s="47" t="s">
        <v>50</v>
      </c>
    </row>
    <row r="13" spans="1:1">
      <c r="A13" s="46"/>
    </row>
    <row r="14" spans="1:1" ht="38.25">
      <c r="A14" s="46" t="s">
        <v>51</v>
      </c>
    </row>
    <row r="15" spans="1:1">
      <c r="A15" s="53" t="s">
        <v>52</v>
      </c>
    </row>
    <row r="16" spans="1:1">
      <c r="A16" s="48"/>
    </row>
    <row r="17" spans="1:1" ht="25.5">
      <c r="A17" s="46" t="s">
        <v>53</v>
      </c>
    </row>
    <row r="18" spans="1:1">
      <c r="A18" s="50" t="s">
        <v>54</v>
      </c>
    </row>
    <row r="20" spans="1:1" s="111" customFormat="1" ht="38.25">
      <c r="A20" s="181" t="s">
        <v>55</v>
      </c>
    </row>
    <row r="21" spans="1:1" s="111" customFormat="1">
      <c r="A21" s="125"/>
    </row>
    <row r="22" spans="1:1" s="26" customFormat="1" ht="25.5">
      <c r="A22" s="6" t="s">
        <v>56</v>
      </c>
    </row>
    <row r="23" spans="1:1" s="26" customFormat="1" ht="14.25">
      <c r="A23" s="182" t="s">
        <v>57</v>
      </c>
    </row>
  </sheetData>
  <hyperlinks>
    <hyperlink ref="A18" r:id="rId1" display="https://www.apra.gov.au/quarterly-superannuation-industry-publication" xr:uid="{7401E46B-7085-480E-8F55-59847EF1958F}"/>
    <hyperlink ref="A15" r:id="rId2" xr:uid="{2F257FC8-37AC-42C3-A510-4687B96A5BA4}"/>
    <hyperlink ref="A23" r:id="rId3" xr:uid="{3D192C07-6DF8-4B9C-A55D-CDCD802CB971}"/>
  </hyperlink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712DB-C745-424F-BC2B-062B58EA734B}">
  <sheetPr>
    <pageSetUpPr autoPageBreaks="0"/>
  </sheetPr>
  <dimension ref="A1:H58"/>
  <sheetViews>
    <sheetView zoomScaleNormal="100" workbookViewId="0">
      <selection activeCell="B5" sqref="B5:G5"/>
    </sheetView>
  </sheetViews>
  <sheetFormatPr defaultColWidth="7.875" defaultRowHeight="14.25"/>
  <cols>
    <col min="1" max="1" width="4.75" style="15" customWidth="1"/>
    <col min="2" max="2" width="9.375" style="15" customWidth="1"/>
    <col min="3" max="3" width="25.375" style="15" customWidth="1"/>
    <col min="4" max="4" width="23.125" style="15" customWidth="1"/>
    <col min="5" max="5" width="26" style="15" customWidth="1"/>
    <col min="6" max="7" width="7.875" style="15"/>
    <col min="8" max="8" width="5" style="15" customWidth="1"/>
    <col min="9" max="9" width="7.875" style="15"/>
    <col min="10" max="10" width="28.75" style="15" bestFit="1" customWidth="1"/>
    <col min="11" max="16384" width="7.875" style="15"/>
  </cols>
  <sheetData>
    <row r="1" spans="1:8">
      <c r="A1" s="169"/>
      <c r="B1" s="169"/>
      <c r="C1" s="169"/>
      <c r="D1" s="169"/>
      <c r="E1" s="169"/>
      <c r="F1" s="169"/>
      <c r="G1" s="169"/>
      <c r="H1" s="169"/>
    </row>
    <row r="2" spans="1:8">
      <c r="A2" s="169"/>
      <c r="B2" s="169"/>
      <c r="C2" s="169"/>
      <c r="D2" s="169"/>
      <c r="E2" s="169"/>
      <c r="F2" s="169"/>
      <c r="G2" s="169"/>
      <c r="H2" s="169"/>
    </row>
    <row r="3" spans="1:8" ht="15" thickBot="1">
      <c r="A3" s="169"/>
      <c r="B3" s="169"/>
      <c r="C3" s="169"/>
      <c r="D3" s="169"/>
      <c r="E3" s="169"/>
      <c r="F3" s="169"/>
      <c r="G3" s="169"/>
      <c r="H3" s="169"/>
    </row>
    <row r="4" spans="1:8" ht="19.5" thickTop="1" thickBot="1">
      <c r="A4" s="169"/>
      <c r="B4" s="220" t="s">
        <v>58</v>
      </c>
      <c r="C4" s="221"/>
      <c r="D4" s="221"/>
      <c r="E4" s="221"/>
      <c r="F4" s="221"/>
      <c r="G4" s="222"/>
      <c r="H4" s="169"/>
    </row>
    <row r="5" spans="1:8" ht="22.35" customHeight="1" thickTop="1" thickBot="1">
      <c r="A5" s="169"/>
      <c r="B5" s="223" t="s">
        <v>59</v>
      </c>
      <c r="C5" s="224"/>
      <c r="D5" s="224"/>
      <c r="E5" s="224"/>
      <c r="F5" s="224"/>
      <c r="G5" s="225"/>
      <c r="H5" s="169"/>
    </row>
    <row r="6" spans="1:8" ht="15" thickTop="1">
      <c r="A6" s="169"/>
      <c r="B6" s="170"/>
      <c r="C6" s="170"/>
      <c r="D6" s="170"/>
      <c r="E6" s="170"/>
      <c r="F6" s="170"/>
      <c r="G6" s="170"/>
      <c r="H6" s="169"/>
    </row>
    <row r="7" spans="1:8" ht="18">
      <c r="A7" s="169"/>
      <c r="B7" s="226" t="s">
        <v>60</v>
      </c>
      <c r="C7" s="226"/>
      <c r="D7" s="226"/>
      <c r="E7" s="226"/>
      <c r="F7" s="226"/>
      <c r="G7" s="226"/>
      <c r="H7" s="169"/>
    </row>
    <row r="8" spans="1:8" ht="14.85" customHeight="1">
      <c r="A8" s="169"/>
      <c r="B8" s="171" t="str">
        <f>+B5</f>
        <v>Entities with more than four/six members ^</v>
      </c>
      <c r="C8" s="170"/>
      <c r="D8" s="169"/>
      <c r="E8" s="169"/>
      <c r="F8" s="169"/>
      <c r="G8" s="169"/>
      <c r="H8" s="169"/>
    </row>
    <row r="9" spans="1:8">
      <c r="A9" s="169"/>
      <c r="B9" s="169"/>
      <c r="C9" s="169"/>
      <c r="D9" s="169"/>
      <c r="E9" s="169"/>
      <c r="F9" s="169"/>
      <c r="G9" s="169"/>
      <c r="H9" s="169"/>
    </row>
    <row r="10" spans="1:8">
      <c r="A10" s="169"/>
      <c r="B10" s="169"/>
      <c r="C10" s="169"/>
      <c r="D10" s="169"/>
      <c r="E10" s="169"/>
      <c r="F10" s="169"/>
      <c r="G10" s="169"/>
      <c r="H10" s="169"/>
    </row>
    <row r="11" spans="1:8">
      <c r="A11" s="169"/>
      <c r="B11" s="169"/>
      <c r="C11" s="169"/>
      <c r="D11" s="169"/>
      <c r="E11" s="169"/>
      <c r="F11" s="169"/>
      <c r="G11" s="169"/>
      <c r="H11" s="169"/>
    </row>
    <row r="12" spans="1:8">
      <c r="A12" s="169"/>
      <c r="B12" s="169"/>
      <c r="C12" s="169"/>
      <c r="D12" s="169"/>
      <c r="E12" s="169"/>
      <c r="F12" s="169"/>
      <c r="G12" s="169"/>
      <c r="H12" s="169"/>
    </row>
    <row r="13" spans="1:8">
      <c r="A13" s="169"/>
      <c r="B13" s="169"/>
      <c r="C13" s="169"/>
      <c r="D13" s="169"/>
      <c r="E13" s="169"/>
      <c r="F13" s="169"/>
      <c r="G13" s="169"/>
      <c r="H13" s="169"/>
    </row>
    <row r="14" spans="1:8">
      <c r="A14" s="169"/>
      <c r="B14" s="169"/>
      <c r="C14" s="169"/>
      <c r="D14" s="169"/>
      <c r="E14" s="169"/>
      <c r="F14" s="169"/>
      <c r="G14" s="169"/>
      <c r="H14" s="169"/>
    </row>
    <row r="15" spans="1:8">
      <c r="A15" s="169"/>
      <c r="B15" s="169"/>
      <c r="C15" s="169"/>
      <c r="D15" s="169"/>
      <c r="E15" s="169"/>
      <c r="F15" s="169"/>
      <c r="G15" s="169"/>
      <c r="H15" s="169"/>
    </row>
    <row r="16" spans="1:8">
      <c r="A16" s="169"/>
      <c r="B16" s="169"/>
      <c r="C16" s="169"/>
      <c r="D16" s="169"/>
      <c r="E16" s="169"/>
      <c r="F16" s="169"/>
      <c r="G16" s="169"/>
      <c r="H16" s="169"/>
    </row>
    <row r="17" spans="1:8">
      <c r="A17" s="169"/>
      <c r="B17" s="169"/>
      <c r="C17" s="169"/>
      <c r="D17" s="169"/>
      <c r="E17" s="169"/>
      <c r="F17" s="169"/>
      <c r="G17" s="169"/>
      <c r="H17" s="169"/>
    </row>
    <row r="18" spans="1:8">
      <c r="A18" s="169"/>
      <c r="B18" s="169"/>
      <c r="C18" s="169"/>
      <c r="D18" s="169"/>
      <c r="E18" s="169"/>
      <c r="F18" s="169"/>
      <c r="G18" s="169"/>
      <c r="H18" s="169"/>
    </row>
    <row r="19" spans="1:8">
      <c r="A19" s="169"/>
      <c r="B19" s="169"/>
      <c r="C19" s="169"/>
      <c r="D19" s="169"/>
      <c r="E19" s="169"/>
      <c r="F19" s="169"/>
      <c r="G19" s="169"/>
      <c r="H19" s="169"/>
    </row>
    <row r="20" spans="1:8">
      <c r="A20" s="169"/>
      <c r="B20" s="169"/>
      <c r="C20" s="169"/>
      <c r="D20" s="169"/>
      <c r="E20" s="169"/>
      <c r="F20" s="169"/>
      <c r="G20" s="169"/>
      <c r="H20" s="169"/>
    </row>
    <row r="21" spans="1:8">
      <c r="A21" s="169"/>
      <c r="B21" s="169"/>
      <c r="C21" s="169"/>
      <c r="D21" s="169"/>
      <c r="E21" s="169"/>
      <c r="F21" s="169"/>
      <c r="G21" s="169"/>
      <c r="H21" s="169"/>
    </row>
    <row r="22" spans="1:8">
      <c r="A22" s="169"/>
      <c r="B22" s="169"/>
      <c r="C22" s="169"/>
      <c r="D22" s="169"/>
      <c r="E22" s="169"/>
      <c r="F22" s="169"/>
      <c r="G22" s="169"/>
      <c r="H22" s="169"/>
    </row>
    <row r="23" spans="1:8">
      <c r="A23" s="169"/>
      <c r="B23" s="169"/>
      <c r="C23" s="169"/>
      <c r="D23" s="169"/>
      <c r="E23" s="169"/>
      <c r="F23" s="169"/>
      <c r="G23" s="169"/>
      <c r="H23" s="169"/>
    </row>
    <row r="24" spans="1:8">
      <c r="A24" s="169"/>
      <c r="B24" s="169"/>
      <c r="C24" s="169"/>
      <c r="D24" s="169"/>
      <c r="E24" s="169"/>
      <c r="F24" s="169"/>
      <c r="G24" s="169"/>
      <c r="H24" s="169"/>
    </row>
    <row r="25" spans="1:8">
      <c r="A25" s="169"/>
      <c r="B25" s="169"/>
      <c r="C25" s="169"/>
      <c r="D25" s="169"/>
      <c r="E25" s="169"/>
      <c r="F25" s="169"/>
      <c r="G25" s="169"/>
      <c r="H25" s="169"/>
    </row>
    <row r="26" spans="1:8">
      <c r="A26" s="169"/>
      <c r="B26" s="169"/>
      <c r="C26" s="169"/>
      <c r="D26" s="169"/>
      <c r="E26" s="169"/>
      <c r="F26" s="169"/>
      <c r="G26" s="169"/>
      <c r="H26" s="169"/>
    </row>
    <row r="27" spans="1:8">
      <c r="A27" s="169"/>
      <c r="B27" s="169"/>
      <c r="C27" s="169"/>
      <c r="D27" s="169"/>
      <c r="E27" s="169"/>
      <c r="F27" s="169"/>
      <c r="G27" s="169"/>
      <c r="H27" s="169"/>
    </row>
    <row r="28" spans="1:8">
      <c r="A28" s="169"/>
      <c r="B28" s="169"/>
      <c r="C28" s="169"/>
      <c r="D28" s="169"/>
      <c r="E28" s="169"/>
      <c r="F28" s="169"/>
      <c r="G28" s="169"/>
      <c r="H28" s="169"/>
    </row>
    <row r="29" spans="1:8">
      <c r="A29" s="169"/>
      <c r="B29" s="169"/>
      <c r="C29" s="169"/>
      <c r="D29" s="169"/>
      <c r="E29" s="169"/>
      <c r="F29" s="169"/>
      <c r="G29" s="169"/>
      <c r="H29" s="169"/>
    </row>
    <row r="30" spans="1:8">
      <c r="A30" s="169"/>
      <c r="B30" s="169"/>
      <c r="C30" s="169"/>
      <c r="D30" s="169"/>
      <c r="E30" s="169"/>
      <c r="F30" s="169"/>
      <c r="G30" s="169"/>
      <c r="H30" s="169"/>
    </row>
    <row r="31" spans="1:8">
      <c r="A31" s="169"/>
      <c r="B31" s="169"/>
      <c r="C31" s="169"/>
      <c r="D31" s="169"/>
      <c r="E31" s="169"/>
      <c r="F31" s="169"/>
      <c r="G31" s="169"/>
      <c r="H31" s="169"/>
    </row>
    <row r="32" spans="1:8">
      <c r="A32" s="169"/>
      <c r="B32" s="169"/>
      <c r="C32" s="169"/>
      <c r="D32" s="169"/>
      <c r="E32" s="169"/>
      <c r="F32" s="169"/>
      <c r="G32" s="169"/>
      <c r="H32" s="169"/>
    </row>
    <row r="33" spans="1:8" ht="18">
      <c r="A33" s="169"/>
      <c r="B33" s="226" t="s">
        <v>61</v>
      </c>
      <c r="C33" s="226"/>
      <c r="D33" s="226"/>
      <c r="E33" s="226"/>
      <c r="F33" s="226"/>
      <c r="G33" s="226"/>
      <c r="H33" s="169"/>
    </row>
    <row r="34" spans="1:8" ht="15.75">
      <c r="A34" s="169"/>
      <c r="B34" s="172" t="str">
        <f>+B5</f>
        <v>Entities with more than four/six members ^</v>
      </c>
      <c r="C34" s="170"/>
      <c r="D34" s="169"/>
      <c r="E34" s="169"/>
      <c r="F34" s="169"/>
      <c r="G34" s="169"/>
      <c r="H34" s="169"/>
    </row>
    <row r="35" spans="1:8">
      <c r="A35" s="169"/>
      <c r="B35" s="169"/>
      <c r="C35" s="169"/>
      <c r="D35" s="169"/>
      <c r="E35" s="169"/>
      <c r="F35" s="169"/>
      <c r="G35" s="169"/>
      <c r="H35" s="169"/>
    </row>
    <row r="36" spans="1:8">
      <c r="A36" s="169"/>
      <c r="B36" s="169"/>
      <c r="C36" s="169"/>
      <c r="D36" s="169"/>
      <c r="E36" s="169"/>
      <c r="F36" s="169"/>
      <c r="G36" s="169"/>
      <c r="H36" s="169"/>
    </row>
    <row r="37" spans="1:8">
      <c r="A37" s="169"/>
      <c r="B37" s="169"/>
      <c r="C37" s="169"/>
      <c r="D37" s="169"/>
      <c r="E37" s="169"/>
      <c r="F37" s="169"/>
      <c r="G37" s="169"/>
      <c r="H37" s="169"/>
    </row>
    <row r="38" spans="1:8">
      <c r="A38" s="169"/>
      <c r="B38" s="169"/>
      <c r="C38" s="169"/>
      <c r="D38" s="169"/>
      <c r="E38" s="169"/>
      <c r="F38" s="169"/>
      <c r="G38" s="169"/>
      <c r="H38" s="169"/>
    </row>
    <row r="39" spans="1:8">
      <c r="A39" s="169"/>
      <c r="B39" s="169"/>
      <c r="C39" s="169"/>
      <c r="D39" s="169"/>
      <c r="E39" s="169"/>
      <c r="F39" s="169"/>
      <c r="G39" s="169"/>
      <c r="H39" s="169"/>
    </row>
    <row r="40" spans="1:8">
      <c r="A40" s="169"/>
      <c r="B40" s="169"/>
      <c r="C40" s="169"/>
      <c r="D40" s="169"/>
      <c r="E40" s="169"/>
      <c r="F40" s="169"/>
      <c r="G40" s="169"/>
      <c r="H40" s="169"/>
    </row>
    <row r="41" spans="1:8">
      <c r="A41" s="169"/>
      <c r="B41" s="169"/>
      <c r="C41" s="169"/>
      <c r="D41" s="169"/>
      <c r="E41" s="169"/>
      <c r="F41" s="169"/>
      <c r="G41" s="169"/>
      <c r="H41" s="169"/>
    </row>
    <row r="42" spans="1:8">
      <c r="A42" s="169"/>
      <c r="B42" s="169"/>
      <c r="C42" s="169"/>
      <c r="D42" s="169"/>
      <c r="E42" s="169"/>
      <c r="F42" s="169"/>
      <c r="G42" s="169"/>
      <c r="H42" s="169"/>
    </row>
    <row r="43" spans="1:8">
      <c r="A43" s="169"/>
      <c r="B43" s="169"/>
      <c r="C43" s="169"/>
      <c r="D43" s="169"/>
      <c r="E43" s="169"/>
      <c r="F43" s="169"/>
      <c r="G43" s="169"/>
      <c r="H43" s="169"/>
    </row>
    <row r="44" spans="1:8">
      <c r="A44" s="169"/>
      <c r="B44" s="169"/>
      <c r="C44" s="169"/>
      <c r="D44" s="169"/>
      <c r="E44" s="169"/>
      <c r="F44" s="169"/>
      <c r="G44" s="169"/>
      <c r="H44" s="169"/>
    </row>
    <row r="45" spans="1:8">
      <c r="A45" s="169"/>
      <c r="B45" s="169"/>
      <c r="C45" s="169"/>
      <c r="D45" s="169"/>
      <c r="E45" s="169"/>
      <c r="F45" s="169"/>
      <c r="G45" s="169"/>
      <c r="H45" s="169"/>
    </row>
    <row r="46" spans="1:8">
      <c r="A46" s="169"/>
      <c r="B46" s="169"/>
      <c r="C46" s="169"/>
      <c r="D46" s="169"/>
      <c r="E46" s="169"/>
      <c r="F46" s="169"/>
      <c r="G46" s="169"/>
      <c r="H46" s="169"/>
    </row>
    <row r="47" spans="1:8">
      <c r="A47" s="169"/>
      <c r="B47" s="169"/>
      <c r="C47" s="169"/>
      <c r="D47" s="169"/>
      <c r="E47" s="169"/>
      <c r="F47" s="169"/>
      <c r="G47" s="169"/>
      <c r="H47" s="169"/>
    </row>
    <row r="48" spans="1:8">
      <c r="A48" s="169"/>
      <c r="B48" s="169"/>
      <c r="C48" s="169"/>
      <c r="D48" s="169"/>
      <c r="E48" s="169"/>
      <c r="F48" s="169"/>
      <c r="G48" s="169"/>
      <c r="H48" s="169"/>
    </row>
    <row r="49" spans="1:8">
      <c r="A49" s="169"/>
      <c r="B49" s="169"/>
      <c r="C49" s="169"/>
      <c r="D49" s="169"/>
      <c r="E49" s="169"/>
      <c r="F49" s="169"/>
      <c r="G49" s="169"/>
      <c r="H49" s="169"/>
    </row>
    <row r="50" spans="1:8">
      <c r="A50" s="169"/>
      <c r="B50" s="169"/>
      <c r="C50" s="169"/>
      <c r="D50" s="169"/>
      <c r="E50" s="169"/>
      <c r="F50" s="169"/>
      <c r="G50" s="169"/>
      <c r="H50" s="169"/>
    </row>
    <row r="51" spans="1:8">
      <c r="A51" s="169"/>
      <c r="B51" s="169"/>
      <c r="C51" s="169"/>
      <c r="D51" s="169"/>
      <c r="E51" s="169"/>
      <c r="F51" s="169"/>
      <c r="G51" s="169"/>
      <c r="H51" s="169"/>
    </row>
    <row r="52" spans="1:8">
      <c r="A52" s="169"/>
      <c r="B52" s="169"/>
      <c r="C52" s="169"/>
      <c r="D52" s="169"/>
      <c r="E52" s="169"/>
      <c r="F52" s="169"/>
      <c r="G52" s="169"/>
      <c r="H52" s="169"/>
    </row>
    <row r="53" spans="1:8">
      <c r="A53" s="169"/>
      <c r="B53" s="169"/>
      <c r="C53" s="169"/>
      <c r="D53" s="169"/>
      <c r="E53" s="169"/>
      <c r="F53" s="169"/>
      <c r="G53" s="169"/>
      <c r="H53" s="169"/>
    </row>
    <row r="54" spans="1:8">
      <c r="A54" s="169"/>
      <c r="B54" s="169"/>
      <c r="C54" s="169"/>
      <c r="D54" s="169"/>
      <c r="E54" s="169"/>
      <c r="F54" s="169"/>
      <c r="G54" s="169"/>
      <c r="H54" s="169"/>
    </row>
    <row r="55" spans="1:8">
      <c r="A55" s="169"/>
      <c r="B55" s="169"/>
      <c r="C55" s="169"/>
      <c r="D55" s="169"/>
      <c r="E55" s="169"/>
      <c r="F55" s="169"/>
      <c r="G55" s="169"/>
      <c r="H55" s="169"/>
    </row>
    <row r="56" spans="1:8">
      <c r="A56" s="169"/>
      <c r="B56" s="169"/>
      <c r="C56" s="169"/>
      <c r="D56" s="169"/>
      <c r="E56" s="169"/>
      <c r="F56" s="169"/>
      <c r="G56" s="169"/>
      <c r="H56" s="169"/>
    </row>
    <row r="57" spans="1:8">
      <c r="A57" s="169"/>
      <c r="B57" s="173" t="s">
        <v>62</v>
      </c>
      <c r="C57" s="169"/>
      <c r="D57" s="169"/>
      <c r="E57" s="169"/>
      <c r="F57" s="169"/>
      <c r="G57" s="169"/>
      <c r="H57" s="169"/>
    </row>
    <row r="58" spans="1:8" ht="37.5" customHeight="1">
      <c r="A58" s="169"/>
      <c r="B58" s="227" t="s">
        <v>63</v>
      </c>
      <c r="C58" s="227"/>
      <c r="D58" s="227"/>
      <c r="E58" s="227"/>
      <c r="F58" s="227"/>
      <c r="G58" s="227"/>
      <c r="H58" s="227"/>
    </row>
  </sheetData>
  <mergeCells count="5">
    <mergeCell ref="B4:G4"/>
    <mergeCell ref="B5:G5"/>
    <mergeCell ref="B7:G7"/>
    <mergeCell ref="B33:G33"/>
    <mergeCell ref="B58:H5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'Filters control'!$A$1:$A$5</xm:f>
          </x14:formula1>
          <xm:sqref>B5:G5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4C338-09DC-48A8-84A6-8234DDB364C7}">
  <sheetPr>
    <pageSetUpPr autoPageBreaks="0"/>
  </sheetPr>
  <dimension ref="B3:O66"/>
  <sheetViews>
    <sheetView workbookViewId="0"/>
  </sheetViews>
  <sheetFormatPr defaultRowHeight="14.25"/>
  <cols>
    <col min="1" max="1" width="9" style="15"/>
    <col min="2" max="2" width="36" style="15" bestFit="1" customWidth="1"/>
    <col min="3" max="3" width="39.375" style="15" bestFit="1" customWidth="1"/>
    <col min="4" max="13" width="15.375" style="15" bestFit="1" customWidth="1"/>
    <col min="14" max="16384" width="9" style="15"/>
  </cols>
  <sheetData>
    <row r="3" spans="2:15" ht="18">
      <c r="B3" s="83" t="s">
        <v>64</v>
      </c>
      <c r="C3" s="83" t="s">
        <v>65</v>
      </c>
      <c r="D3" s="83"/>
      <c r="E3" s="83"/>
      <c r="F3" s="83"/>
      <c r="G3" s="83"/>
      <c r="H3" s="83"/>
      <c r="I3" s="83"/>
      <c r="J3" s="83"/>
      <c r="K3" s="86"/>
      <c r="L3" s="86"/>
      <c r="M3" s="86"/>
      <c r="N3" s="86"/>
      <c r="O3" s="86"/>
    </row>
    <row r="4" spans="2:15" ht="15">
      <c r="B4" s="228" t="s">
        <v>66</v>
      </c>
      <c r="C4" s="228"/>
      <c r="D4" s="82" t="s">
        <v>67</v>
      </c>
      <c r="E4" s="82" t="s">
        <v>68</v>
      </c>
      <c r="F4" s="82" t="s">
        <v>69</v>
      </c>
      <c r="G4" s="82" t="s">
        <v>70</v>
      </c>
      <c r="H4" s="82" t="s">
        <v>71</v>
      </c>
      <c r="I4" s="82" t="s">
        <v>72</v>
      </c>
      <c r="J4" s="82" t="s">
        <v>73</v>
      </c>
      <c r="K4" s="82" t="s">
        <v>74</v>
      </c>
      <c r="L4" s="85" t="s">
        <v>75</v>
      </c>
      <c r="M4" s="85" t="s">
        <v>76</v>
      </c>
      <c r="N4" s="85" t="s">
        <v>107</v>
      </c>
      <c r="O4" s="82"/>
    </row>
    <row r="6" spans="2:15">
      <c r="B6" s="175" t="s">
        <v>77</v>
      </c>
      <c r="C6" t="s">
        <v>78</v>
      </c>
    </row>
    <row r="8" spans="2:15">
      <c r="B8"/>
      <c r="C8" s="175" t="s">
        <v>79</v>
      </c>
      <c r="D8"/>
      <c r="E8"/>
      <c r="F8"/>
      <c r="G8"/>
      <c r="H8"/>
      <c r="I8"/>
      <c r="J8"/>
      <c r="K8"/>
      <c r="L8"/>
      <c r="M8"/>
    </row>
    <row r="9" spans="2:15">
      <c r="B9" s="175" t="s">
        <v>80</v>
      </c>
      <c r="C9" t="s">
        <v>81</v>
      </c>
      <c r="D9" t="s">
        <v>82</v>
      </c>
      <c r="E9" t="s">
        <v>83</v>
      </c>
      <c r="F9" t="s">
        <v>84</v>
      </c>
      <c r="G9" t="s">
        <v>85</v>
      </c>
      <c r="H9" t="s">
        <v>86</v>
      </c>
      <c r="I9" t="s">
        <v>87</v>
      </c>
      <c r="J9" t="s">
        <v>88</v>
      </c>
      <c r="K9" t="s">
        <v>89</v>
      </c>
      <c r="L9"/>
      <c r="M9"/>
    </row>
    <row r="10" spans="2:15">
      <c r="B10" t="s">
        <v>91</v>
      </c>
      <c r="C10">
        <v>17</v>
      </c>
      <c r="D10">
        <v>19.2</v>
      </c>
      <c r="E10">
        <v>21.3</v>
      </c>
      <c r="F10">
        <v>19.899999999999999</v>
      </c>
      <c r="G10">
        <v>20.8</v>
      </c>
      <c r="H10">
        <v>20.3</v>
      </c>
      <c r="I10">
        <v>21.290590000000002</v>
      </c>
      <c r="J10">
        <v>19.39162</v>
      </c>
      <c r="K10">
        <v>19.14386</v>
      </c>
      <c r="L10"/>
      <c r="M10"/>
    </row>
    <row r="11" spans="2:15">
      <c r="B11" t="s">
        <v>92</v>
      </c>
      <c r="C11">
        <v>278.7</v>
      </c>
      <c r="D11">
        <v>295.8</v>
      </c>
      <c r="E11">
        <v>348.1</v>
      </c>
      <c r="F11">
        <v>404</v>
      </c>
      <c r="G11">
        <v>458.2</v>
      </c>
      <c r="H11">
        <v>457.3</v>
      </c>
      <c r="I11">
        <v>568.10200999999984</v>
      </c>
      <c r="J11">
        <v>616.67507000000012</v>
      </c>
      <c r="K11">
        <v>705.07749999999999</v>
      </c>
      <c r="L11"/>
      <c r="M11"/>
    </row>
    <row r="12" spans="2:15">
      <c r="B12" t="s">
        <v>93</v>
      </c>
      <c r="C12">
        <v>92.3</v>
      </c>
      <c r="D12">
        <v>98.6</v>
      </c>
      <c r="E12">
        <v>114.3</v>
      </c>
      <c r="F12">
        <v>130.30000000000001</v>
      </c>
      <c r="G12">
        <v>145.6</v>
      </c>
      <c r="H12">
        <v>144.80000000000001</v>
      </c>
      <c r="I12">
        <v>172.90831</v>
      </c>
      <c r="J12">
        <v>117.10428</v>
      </c>
      <c r="K12">
        <v>131.83203</v>
      </c>
      <c r="L12"/>
      <c r="M12"/>
    </row>
    <row r="13" spans="2:15">
      <c r="B13" t="s">
        <v>94</v>
      </c>
      <c r="C13">
        <v>38.299999999999997</v>
      </c>
      <c r="D13">
        <v>58.7</v>
      </c>
      <c r="E13">
        <v>105.7</v>
      </c>
      <c r="F13">
        <v>117.6</v>
      </c>
      <c r="G13">
        <v>123</v>
      </c>
      <c r="H13">
        <v>114.6</v>
      </c>
      <c r="I13">
        <v>136.51312999999999</v>
      </c>
      <c r="J13">
        <v>127.90141000000001</v>
      </c>
      <c r="K13">
        <v>139.42731000000001</v>
      </c>
      <c r="L13"/>
      <c r="M13"/>
    </row>
    <row r="14" spans="2:15">
      <c r="B14" t="s">
        <v>59</v>
      </c>
      <c r="C14">
        <v>426.3</v>
      </c>
      <c r="D14">
        <v>472.4</v>
      </c>
      <c r="E14">
        <v>589.5</v>
      </c>
      <c r="F14">
        <v>671.8</v>
      </c>
      <c r="G14">
        <v>747.6</v>
      </c>
      <c r="H14">
        <v>737</v>
      </c>
      <c r="I14">
        <v>898.8</v>
      </c>
      <c r="J14">
        <v>881.1</v>
      </c>
      <c r="K14">
        <v>995.48</v>
      </c>
      <c r="L14"/>
      <c r="M14"/>
    </row>
    <row r="17" spans="2:15">
      <c r="B17" s="175" t="s">
        <v>77</v>
      </c>
      <c r="C17" t="s">
        <v>95</v>
      </c>
    </row>
    <row r="19" spans="2:15">
      <c r="B19"/>
      <c r="C19" s="175" t="s">
        <v>79</v>
      </c>
      <c r="D19"/>
      <c r="E19"/>
      <c r="F19"/>
      <c r="G19"/>
      <c r="H19"/>
      <c r="I19"/>
      <c r="J19"/>
      <c r="K19"/>
      <c r="L19"/>
      <c r="M19"/>
    </row>
    <row r="20" spans="2:15">
      <c r="B20" s="175" t="s">
        <v>80</v>
      </c>
      <c r="C20" t="s">
        <v>81</v>
      </c>
      <c r="D20" t="s">
        <v>82</v>
      </c>
      <c r="E20" t="s">
        <v>83</v>
      </c>
      <c r="F20" t="s">
        <v>84</v>
      </c>
      <c r="G20" t="s">
        <v>85</v>
      </c>
      <c r="H20" t="s">
        <v>86</v>
      </c>
      <c r="I20" t="s">
        <v>87</v>
      </c>
      <c r="J20" t="s">
        <v>88</v>
      </c>
      <c r="K20" t="s">
        <v>89</v>
      </c>
      <c r="L20" t="s">
        <v>90</v>
      </c>
      <c r="M20" t="s">
        <v>370</v>
      </c>
    </row>
    <row r="21" spans="2:15">
      <c r="B21" t="s">
        <v>91</v>
      </c>
      <c r="C21">
        <v>16</v>
      </c>
      <c r="D21">
        <v>15</v>
      </c>
      <c r="E21">
        <v>14</v>
      </c>
      <c r="F21">
        <v>12</v>
      </c>
      <c r="G21">
        <v>11</v>
      </c>
      <c r="H21">
        <v>10</v>
      </c>
      <c r="I21">
        <v>8</v>
      </c>
      <c r="J21">
        <v>7</v>
      </c>
      <c r="K21">
        <v>5</v>
      </c>
      <c r="L21">
        <v>4</v>
      </c>
      <c r="M21">
        <v>2</v>
      </c>
    </row>
    <row r="22" spans="2:15">
      <c r="B22" t="s">
        <v>92</v>
      </c>
      <c r="C22">
        <v>44</v>
      </c>
      <c r="D22">
        <v>43</v>
      </c>
      <c r="E22">
        <v>42</v>
      </c>
      <c r="F22">
        <v>39</v>
      </c>
      <c r="G22">
        <v>34</v>
      </c>
      <c r="H22">
        <v>33</v>
      </c>
      <c r="I22">
        <v>32</v>
      </c>
      <c r="J22">
        <v>26</v>
      </c>
      <c r="K22">
        <v>25</v>
      </c>
      <c r="L22">
        <v>23</v>
      </c>
      <c r="M22">
        <v>23</v>
      </c>
    </row>
    <row r="23" spans="2:15">
      <c r="B23" t="s">
        <v>93</v>
      </c>
      <c r="C23">
        <v>10</v>
      </c>
      <c r="D23">
        <v>10</v>
      </c>
      <c r="E23">
        <v>12</v>
      </c>
      <c r="F23">
        <v>12</v>
      </c>
      <c r="G23">
        <v>12</v>
      </c>
      <c r="H23">
        <v>12</v>
      </c>
      <c r="I23">
        <v>11</v>
      </c>
      <c r="J23">
        <v>9</v>
      </c>
      <c r="K23">
        <v>7</v>
      </c>
      <c r="L23">
        <v>6</v>
      </c>
      <c r="M23">
        <v>7</v>
      </c>
    </row>
    <row r="24" spans="2:15">
      <c r="B24" t="s">
        <v>94</v>
      </c>
      <c r="C24">
        <v>46</v>
      </c>
      <c r="D24">
        <v>44</v>
      </c>
      <c r="E24">
        <v>41</v>
      </c>
      <c r="F24">
        <v>41</v>
      </c>
      <c r="G24">
        <v>40</v>
      </c>
      <c r="H24">
        <v>33</v>
      </c>
      <c r="I24">
        <v>30</v>
      </c>
      <c r="J24">
        <v>27</v>
      </c>
      <c r="K24">
        <v>27</v>
      </c>
      <c r="L24">
        <v>24</v>
      </c>
      <c r="M24">
        <v>24</v>
      </c>
    </row>
    <row r="25" spans="2:15">
      <c r="B25" t="s">
        <v>59</v>
      </c>
      <c r="C25">
        <v>116</v>
      </c>
      <c r="D25">
        <v>112</v>
      </c>
      <c r="E25">
        <v>109</v>
      </c>
      <c r="F25">
        <v>104</v>
      </c>
      <c r="G25">
        <v>97</v>
      </c>
      <c r="H25">
        <v>88</v>
      </c>
      <c r="I25">
        <v>81</v>
      </c>
      <c r="J25">
        <v>69</v>
      </c>
      <c r="K25">
        <v>64</v>
      </c>
      <c r="L25">
        <v>57</v>
      </c>
      <c r="M25">
        <v>56</v>
      </c>
    </row>
    <row r="28" spans="2:15" ht="15">
      <c r="B28" s="84" t="s">
        <v>96</v>
      </c>
      <c r="D28" s="82" t="str">
        <f t="shared" ref="D28:L28" si="0">+D4</f>
        <v>Jun 2015</v>
      </c>
      <c r="E28" s="82" t="str">
        <f t="shared" si="0"/>
        <v>Jun 2016</v>
      </c>
      <c r="F28" s="82" t="str">
        <f t="shared" si="0"/>
        <v>Jun 2017</v>
      </c>
      <c r="G28" s="82" t="str">
        <f t="shared" si="0"/>
        <v>Jun 2018</v>
      </c>
      <c r="H28" s="82" t="str">
        <f t="shared" si="0"/>
        <v>Jun 2019</v>
      </c>
      <c r="I28" s="82" t="str">
        <f t="shared" si="0"/>
        <v>Jun 2020</v>
      </c>
      <c r="J28" s="82" t="str">
        <f t="shared" si="0"/>
        <v>Jun 2021</v>
      </c>
      <c r="K28" s="82" t="str">
        <f t="shared" si="0"/>
        <v>Jun 2022</v>
      </c>
      <c r="L28" s="81" t="str">
        <f t="shared" si="0"/>
        <v>Jun 2023</v>
      </c>
      <c r="M28" s="81" t="str">
        <f t="shared" ref="M28:N28" si="1">+M4</f>
        <v>Jun 2024</v>
      </c>
      <c r="N28" s="81" t="str">
        <f t="shared" si="1"/>
        <v>Jun 2025</v>
      </c>
    </row>
    <row r="30" spans="2:15">
      <c r="B30" s="80" t="str">
        <f>+Charts!$B$5</f>
        <v>Entities with more than four/six members ^</v>
      </c>
      <c r="C30" s="80" t="s">
        <v>97</v>
      </c>
      <c r="D30" s="80">
        <f>VLOOKUP($B$30,$B$10:$O$14,2,FALSE)</f>
        <v>426.3</v>
      </c>
      <c r="E30" s="80">
        <f>VLOOKUP($B$30,$B$10:$O$14,3,FALSE)</f>
        <v>472.4</v>
      </c>
      <c r="F30" s="80">
        <f>VLOOKUP($B$30,$B$10:$O$14,4,FALSE)</f>
        <v>589.5</v>
      </c>
      <c r="G30" s="80">
        <f>VLOOKUP($B$30,$B$10:$O$14,5,FALSE)</f>
        <v>671.8</v>
      </c>
      <c r="H30" s="80">
        <f>VLOOKUP($B$30,$B$10:$O$14,6,FALSE)</f>
        <v>747.6</v>
      </c>
      <c r="I30" s="80">
        <f>VLOOKUP($B$30,$B$10:$O$14,7,FALSE)</f>
        <v>737</v>
      </c>
      <c r="J30" s="80">
        <f>VLOOKUP($B$30,$B$10:$O$14,8,FALSE)</f>
        <v>898.8</v>
      </c>
      <c r="K30" s="80">
        <f>VLOOKUP($B$30,$B$10:$O$14,9,FALSE)</f>
        <v>881.1</v>
      </c>
      <c r="L30" s="80">
        <f>VLOOKUP($B$30,$B$10:$O$14,10,FALSE)</f>
        <v>995.48</v>
      </c>
      <c r="M30" s="80">
        <f>VLOOKUP($B$30,$B$10:$O$14,11,FALSE)</f>
        <v>0</v>
      </c>
      <c r="N30" s="80">
        <f>VLOOKUP($B$30,$B$10:$O$14,12,FALSE)</f>
        <v>0</v>
      </c>
      <c r="O30" s="80"/>
    </row>
    <row r="31" spans="2:15">
      <c r="B31" s="80" t="str">
        <f>+Charts!$B$5</f>
        <v>Entities with more than four/six members ^</v>
      </c>
      <c r="C31" s="80" t="s">
        <v>98</v>
      </c>
      <c r="D31" s="80">
        <f>VLOOKUP($B$31,$B$21:$O$25,2,FALSE)</f>
        <v>116</v>
      </c>
      <c r="E31" s="80">
        <f>VLOOKUP($B$31,$B$21:$O$25,3,FALSE)</f>
        <v>112</v>
      </c>
      <c r="F31" s="80">
        <f>VLOOKUP($B$31,$B$21:$O$25,4,FALSE)</f>
        <v>109</v>
      </c>
      <c r="G31" s="80">
        <f>VLOOKUP($B$31,$B$21:$O$25,5,FALSE)</f>
        <v>104</v>
      </c>
      <c r="H31" s="80">
        <f>VLOOKUP($B$31,$B$21:$O$25,6,FALSE)</f>
        <v>97</v>
      </c>
      <c r="I31" s="80">
        <f>VLOOKUP($B$31,$B$21:$O$25,7,FALSE)</f>
        <v>88</v>
      </c>
      <c r="J31" s="80">
        <f>VLOOKUP($B$31,$B$21:$O$25,8,FALSE)</f>
        <v>81</v>
      </c>
      <c r="K31" s="80">
        <f>VLOOKUP($B$31,$B$21:$O$25,9,FALSE)</f>
        <v>69</v>
      </c>
      <c r="L31" s="80">
        <f>VLOOKUP($B$31,$B$21:$O$25,10,FALSE)</f>
        <v>64</v>
      </c>
      <c r="M31" s="80">
        <f>VLOOKUP($B$31,$B$21:$O$25,11,FALSE)</f>
        <v>57</v>
      </c>
      <c r="N31" s="80">
        <f>VLOOKUP($B$31,$B$21:$O$25,12,FALSE)</f>
        <v>56</v>
      </c>
      <c r="O31" s="80"/>
    </row>
    <row r="34" spans="2:14" ht="18">
      <c r="B34" s="83" t="s">
        <v>99</v>
      </c>
      <c r="C34" s="83" t="s">
        <v>100</v>
      </c>
      <c r="D34" s="83"/>
      <c r="E34" s="83"/>
      <c r="F34" s="83"/>
      <c r="G34" s="83"/>
      <c r="H34" s="83"/>
      <c r="I34" s="83"/>
      <c r="J34" s="83"/>
      <c r="K34" s="83"/>
      <c r="L34" s="83"/>
      <c r="M34" s="83"/>
      <c r="N34" s="83"/>
    </row>
    <row r="35" spans="2:14" ht="15">
      <c r="B35" s="228" t="s">
        <v>66</v>
      </c>
      <c r="C35" s="228"/>
      <c r="D35" s="82" t="str">
        <f t="shared" ref="D35:M35" si="2">+D4</f>
        <v>Jun 2015</v>
      </c>
      <c r="E35" s="82" t="str">
        <f t="shared" si="2"/>
        <v>Jun 2016</v>
      </c>
      <c r="F35" s="82" t="str">
        <f t="shared" si="2"/>
        <v>Jun 2017</v>
      </c>
      <c r="G35" s="82" t="str">
        <f t="shared" si="2"/>
        <v>Jun 2018</v>
      </c>
      <c r="H35" s="82" t="str">
        <f t="shared" si="2"/>
        <v>Jun 2019</v>
      </c>
      <c r="I35" s="82" t="str">
        <f t="shared" si="2"/>
        <v>Jun 2020</v>
      </c>
      <c r="J35" s="82" t="str">
        <f t="shared" si="2"/>
        <v>Jun 2021</v>
      </c>
      <c r="K35" s="82" t="str">
        <f t="shared" si="2"/>
        <v>Jun 2022</v>
      </c>
      <c r="L35" s="81" t="str">
        <f t="shared" si="2"/>
        <v>Jun 2023</v>
      </c>
      <c r="M35" s="81" t="str">
        <f t="shared" si="2"/>
        <v>Jun 2024</v>
      </c>
      <c r="N35" s="81" t="str">
        <f t="shared" ref="N35" si="3">+N4</f>
        <v>Jun 2025</v>
      </c>
    </row>
    <row r="37" spans="2:14">
      <c r="B37" s="175" t="s">
        <v>77</v>
      </c>
      <c r="C37" t="s">
        <v>101</v>
      </c>
    </row>
    <row r="39" spans="2:14">
      <c r="B39"/>
      <c r="C39" s="175" t="s">
        <v>79</v>
      </c>
      <c r="D39"/>
      <c r="E39"/>
      <c r="F39"/>
      <c r="G39"/>
      <c r="H39"/>
      <c r="I39"/>
      <c r="J39"/>
      <c r="K39"/>
      <c r="L39"/>
      <c r="M39"/>
    </row>
    <row r="40" spans="2:14">
      <c r="B40" s="175" t="s">
        <v>80</v>
      </c>
      <c r="C40" t="s">
        <v>81</v>
      </c>
      <c r="D40" t="s">
        <v>82</v>
      </c>
      <c r="E40" t="s">
        <v>83</v>
      </c>
      <c r="F40" t="s">
        <v>84</v>
      </c>
      <c r="G40" t="s">
        <v>85</v>
      </c>
      <c r="H40" t="s">
        <v>86</v>
      </c>
      <c r="I40" t="s">
        <v>87</v>
      </c>
      <c r="J40" t="s">
        <v>88</v>
      </c>
      <c r="K40" t="s">
        <v>89</v>
      </c>
      <c r="L40" t="s">
        <v>90</v>
      </c>
      <c r="M40" t="s">
        <v>370</v>
      </c>
    </row>
    <row r="41" spans="2:14">
      <c r="B41" t="s">
        <v>91</v>
      </c>
      <c r="C41">
        <v>17</v>
      </c>
      <c r="D41">
        <v>18</v>
      </c>
      <c r="E41">
        <v>20</v>
      </c>
      <c r="F41">
        <v>19</v>
      </c>
      <c r="G41">
        <v>20</v>
      </c>
      <c r="H41">
        <v>20</v>
      </c>
      <c r="I41">
        <v>20</v>
      </c>
      <c r="J41">
        <v>19</v>
      </c>
      <c r="K41">
        <v>18</v>
      </c>
      <c r="L41">
        <v>13</v>
      </c>
      <c r="M41">
        <v>12</v>
      </c>
    </row>
    <row r="42" spans="2:14">
      <c r="B42" t="s">
        <v>92</v>
      </c>
      <c r="C42">
        <v>268</v>
      </c>
      <c r="D42">
        <v>286</v>
      </c>
      <c r="E42">
        <v>336</v>
      </c>
      <c r="F42">
        <v>386</v>
      </c>
      <c r="G42">
        <v>434</v>
      </c>
      <c r="H42">
        <v>427</v>
      </c>
      <c r="I42">
        <v>526</v>
      </c>
      <c r="J42">
        <v>584</v>
      </c>
      <c r="K42">
        <v>667</v>
      </c>
      <c r="L42">
        <v>757</v>
      </c>
      <c r="M42">
        <v>839</v>
      </c>
    </row>
    <row r="43" spans="2:14">
      <c r="B43" t="s">
        <v>93</v>
      </c>
      <c r="C43">
        <v>91</v>
      </c>
      <c r="D43">
        <v>97</v>
      </c>
      <c r="E43">
        <v>112</v>
      </c>
      <c r="F43">
        <v>128</v>
      </c>
      <c r="G43">
        <v>143</v>
      </c>
      <c r="H43">
        <v>144</v>
      </c>
      <c r="I43">
        <v>169</v>
      </c>
      <c r="J43">
        <v>116</v>
      </c>
      <c r="K43">
        <v>130</v>
      </c>
      <c r="L43">
        <v>145</v>
      </c>
      <c r="M43">
        <v>162</v>
      </c>
    </row>
    <row r="44" spans="2:14">
      <c r="B44" t="s">
        <v>94</v>
      </c>
      <c r="C44">
        <v>37</v>
      </c>
      <c r="D44">
        <v>56</v>
      </c>
      <c r="E44">
        <v>103</v>
      </c>
      <c r="F44">
        <v>115</v>
      </c>
      <c r="G44">
        <v>122</v>
      </c>
      <c r="H44">
        <v>115</v>
      </c>
      <c r="I44">
        <v>135</v>
      </c>
      <c r="J44">
        <v>129</v>
      </c>
      <c r="K44">
        <v>139</v>
      </c>
      <c r="L44">
        <v>152</v>
      </c>
      <c r="M44">
        <v>171</v>
      </c>
    </row>
    <row r="45" spans="2:14">
      <c r="B45" t="s">
        <v>59</v>
      </c>
      <c r="C45">
        <v>412</v>
      </c>
      <c r="D45">
        <v>457</v>
      </c>
      <c r="E45">
        <v>571</v>
      </c>
      <c r="F45">
        <v>648</v>
      </c>
      <c r="G45">
        <v>719</v>
      </c>
      <c r="H45">
        <v>705</v>
      </c>
      <c r="I45">
        <v>850</v>
      </c>
      <c r="J45">
        <v>848</v>
      </c>
      <c r="K45">
        <v>955</v>
      </c>
      <c r="L45">
        <v>1067</v>
      </c>
      <c r="M45">
        <v>1184</v>
      </c>
    </row>
    <row r="48" spans="2:14">
      <c r="B48" s="175" t="s">
        <v>77</v>
      </c>
      <c r="C48" t="s">
        <v>102</v>
      </c>
    </row>
    <row r="50" spans="2:15">
      <c r="B50"/>
      <c r="C50" s="175" t="s">
        <v>79</v>
      </c>
      <c r="D50"/>
      <c r="E50"/>
      <c r="F50"/>
      <c r="G50"/>
      <c r="H50"/>
      <c r="I50"/>
      <c r="J50"/>
      <c r="K50"/>
      <c r="L50"/>
      <c r="M50"/>
    </row>
    <row r="51" spans="2:15">
      <c r="B51" s="175" t="s">
        <v>80</v>
      </c>
      <c r="C51" t="s">
        <v>81</v>
      </c>
      <c r="D51" t="s">
        <v>82</v>
      </c>
      <c r="E51" t="s">
        <v>83</v>
      </c>
      <c r="F51" t="s">
        <v>84</v>
      </c>
      <c r="G51" t="s">
        <v>85</v>
      </c>
      <c r="H51" t="s">
        <v>86</v>
      </c>
      <c r="I51" t="s">
        <v>87</v>
      </c>
      <c r="J51" t="s">
        <v>88</v>
      </c>
      <c r="K51" t="s">
        <v>89</v>
      </c>
      <c r="L51" t="s">
        <v>90</v>
      </c>
      <c r="M51" t="s">
        <v>370</v>
      </c>
    </row>
    <row r="52" spans="2:15">
      <c r="B52" t="s">
        <v>91</v>
      </c>
      <c r="C52">
        <v>211</v>
      </c>
      <c r="D52">
        <v>216</v>
      </c>
      <c r="E52">
        <v>211</v>
      </c>
      <c r="F52">
        <v>187</v>
      </c>
      <c r="G52">
        <v>182</v>
      </c>
      <c r="H52">
        <v>172</v>
      </c>
      <c r="I52">
        <v>153</v>
      </c>
      <c r="J52">
        <v>148</v>
      </c>
      <c r="K52">
        <v>131</v>
      </c>
      <c r="L52">
        <v>85</v>
      </c>
      <c r="M52">
        <v>72</v>
      </c>
    </row>
    <row r="53" spans="2:15">
      <c r="B53" t="s">
        <v>92</v>
      </c>
      <c r="C53">
        <v>9744</v>
      </c>
      <c r="D53">
        <v>9754</v>
      </c>
      <c r="E53">
        <v>9746</v>
      </c>
      <c r="F53">
        <v>9912</v>
      </c>
      <c r="G53">
        <v>9735</v>
      </c>
      <c r="H53">
        <v>9495</v>
      </c>
      <c r="I53">
        <v>9532</v>
      </c>
      <c r="J53">
        <v>10465</v>
      </c>
      <c r="K53">
        <v>11189</v>
      </c>
      <c r="L53">
        <v>11751</v>
      </c>
      <c r="M53">
        <v>11844</v>
      </c>
    </row>
    <row r="54" spans="2:15">
      <c r="B54" t="s">
        <v>93</v>
      </c>
      <c r="C54">
        <v>1656</v>
      </c>
      <c r="D54">
        <v>1652</v>
      </c>
      <c r="E54">
        <v>1666</v>
      </c>
      <c r="F54">
        <v>1719</v>
      </c>
      <c r="G54">
        <v>1699</v>
      </c>
      <c r="H54">
        <v>1635</v>
      </c>
      <c r="I54">
        <v>1645</v>
      </c>
      <c r="J54">
        <v>1214</v>
      </c>
      <c r="K54">
        <v>1302</v>
      </c>
      <c r="L54">
        <v>1334</v>
      </c>
      <c r="M54">
        <v>1344</v>
      </c>
    </row>
    <row r="55" spans="2:15">
      <c r="B55" t="s">
        <v>94</v>
      </c>
      <c r="C55">
        <v>2991</v>
      </c>
      <c r="D55">
        <v>3332</v>
      </c>
      <c r="E55">
        <v>3881</v>
      </c>
      <c r="F55">
        <v>3702</v>
      </c>
      <c r="G55">
        <v>3577</v>
      </c>
      <c r="H55">
        <v>3252</v>
      </c>
      <c r="I55">
        <v>2899</v>
      </c>
      <c r="J55">
        <v>2407</v>
      </c>
      <c r="K55">
        <v>2303</v>
      </c>
      <c r="L55">
        <v>2227</v>
      </c>
      <c r="M55">
        <v>2175</v>
      </c>
    </row>
    <row r="56" spans="2:15">
      <c r="B56" t="s">
        <v>59</v>
      </c>
      <c r="C56">
        <v>14602</v>
      </c>
      <c r="D56">
        <v>14954</v>
      </c>
      <c r="E56">
        <v>15503</v>
      </c>
      <c r="F56">
        <v>15520</v>
      </c>
      <c r="G56">
        <v>15193</v>
      </c>
      <c r="H56">
        <v>14555</v>
      </c>
      <c r="I56">
        <v>14229</v>
      </c>
      <c r="J56">
        <v>14233</v>
      </c>
      <c r="K56">
        <v>14925</v>
      </c>
      <c r="L56">
        <v>15397</v>
      </c>
      <c r="M56">
        <v>15436</v>
      </c>
    </row>
    <row r="59" spans="2:15" ht="15">
      <c r="B59" s="80" t="s">
        <v>96</v>
      </c>
      <c r="D59" s="82" t="str">
        <f t="shared" ref="D59:L59" si="4">+D35</f>
        <v>Jun 2015</v>
      </c>
      <c r="E59" s="82" t="str">
        <f t="shared" si="4"/>
        <v>Jun 2016</v>
      </c>
      <c r="F59" s="82" t="str">
        <f t="shared" si="4"/>
        <v>Jun 2017</v>
      </c>
      <c r="G59" s="82" t="str">
        <f t="shared" si="4"/>
        <v>Jun 2018</v>
      </c>
      <c r="H59" s="82" t="str">
        <f t="shared" si="4"/>
        <v>Jun 2019</v>
      </c>
      <c r="I59" s="82" t="str">
        <f t="shared" si="4"/>
        <v>Jun 2020</v>
      </c>
      <c r="J59" s="82" t="str">
        <f t="shared" si="4"/>
        <v>Jun 2021</v>
      </c>
      <c r="K59" s="82" t="str">
        <f t="shared" si="4"/>
        <v>Jun 2022</v>
      </c>
      <c r="L59" s="81" t="str">
        <f t="shared" si="4"/>
        <v>Jun 2023</v>
      </c>
      <c r="M59" s="81" t="str">
        <f t="shared" ref="M59:N59" si="5">+M35</f>
        <v>Jun 2024</v>
      </c>
      <c r="N59" s="81" t="str">
        <f t="shared" si="5"/>
        <v>Jun 2025</v>
      </c>
    </row>
    <row r="60" spans="2:15">
      <c r="B60" s="80" t="str">
        <f>+Charts!$B$5</f>
        <v>Entities with more than four/six members ^</v>
      </c>
      <c r="C60" s="80" t="s">
        <v>103</v>
      </c>
      <c r="D60" s="80">
        <f>VLOOKUP($B$61,$B$41:$O$45,2,FALSE)</f>
        <v>412</v>
      </c>
      <c r="E60" s="80">
        <f>VLOOKUP($B$61,$B$41:$O$45,3,FALSE)</f>
        <v>457</v>
      </c>
      <c r="F60" s="80">
        <f>VLOOKUP($B$61,$B$41:$O$45,4,FALSE)</f>
        <v>571</v>
      </c>
      <c r="G60" s="80">
        <f>VLOOKUP($B$61,$B$41:$O$45,5,FALSE)</f>
        <v>648</v>
      </c>
      <c r="H60" s="80">
        <f>VLOOKUP($B$61,$B$41:$O$45,6,FALSE)</f>
        <v>719</v>
      </c>
      <c r="I60" s="80">
        <f>VLOOKUP($B$61,$B$41:$O$45,7,FALSE)</f>
        <v>705</v>
      </c>
      <c r="J60" s="80">
        <f>VLOOKUP($B$61,$B$41:$O$45,8,FALSE)</f>
        <v>850</v>
      </c>
      <c r="K60" s="80">
        <f>VLOOKUP($B$61,$B$41:$O$45,9,FALSE)</f>
        <v>848</v>
      </c>
      <c r="L60" s="80">
        <f>VLOOKUP($B$61,$B$41:$O$45,10,FALSE)</f>
        <v>955</v>
      </c>
      <c r="M60" s="80">
        <f>VLOOKUP($B$61,$B$41:$O$45,11,FALSE)</f>
        <v>1067</v>
      </c>
      <c r="N60" s="80">
        <f>VLOOKUP($B$61,$B$41:$O$45,12,FALSE)</f>
        <v>1184</v>
      </c>
      <c r="O60" s="80"/>
    </row>
    <row r="61" spans="2:15">
      <c r="B61" s="80" t="str">
        <f>+Charts!$B$5</f>
        <v>Entities with more than four/six members ^</v>
      </c>
      <c r="C61" s="80" t="s">
        <v>104</v>
      </c>
      <c r="D61" s="80">
        <f>VLOOKUP($B$61,$B$52:$O$56,2,FALSE)</f>
        <v>14602</v>
      </c>
      <c r="E61" s="80">
        <f>VLOOKUP($B$61,$B$52:$O$56,3,FALSE)</f>
        <v>14954</v>
      </c>
      <c r="F61" s="80">
        <f>VLOOKUP($B$61,$B$52:$O$56,4,FALSE)</f>
        <v>15503</v>
      </c>
      <c r="G61" s="80">
        <f>VLOOKUP($B$61,$B$52:$O$56,5,FALSE)</f>
        <v>15520</v>
      </c>
      <c r="H61" s="80">
        <f>VLOOKUP($B$61,$B$52:$O$56,6,FALSE)</f>
        <v>15193</v>
      </c>
      <c r="I61" s="80">
        <f>VLOOKUP($B$61,$B$52:$O$56,7,FALSE)</f>
        <v>14555</v>
      </c>
      <c r="J61" s="80">
        <f>VLOOKUP($B$61,$B$52:$O$56,8,FALSE)</f>
        <v>14229</v>
      </c>
      <c r="K61" s="80">
        <f>VLOOKUP($B$61,$B$52:$O$56,9,FALSE)</f>
        <v>14233</v>
      </c>
      <c r="L61" s="80">
        <f>VLOOKUP($B$61,$B$52:$O$56,10,FALSE)</f>
        <v>14925</v>
      </c>
      <c r="M61" s="80">
        <f>VLOOKUP($B$61,$B$52:$O$56,11,FALSE)</f>
        <v>15397</v>
      </c>
      <c r="N61" s="80">
        <f>VLOOKUP($B$61,$B$52:$O$56,12,FALSE)</f>
        <v>15436</v>
      </c>
      <c r="O61" s="80"/>
    </row>
    <row r="63" spans="2:15" hidden="1"/>
    <row r="64" spans="2:15" hidden="1"/>
    <row r="65" s="15" customFormat="1" hidden="1"/>
    <row r="66" s="15" customFormat="1" hidden="1"/>
  </sheetData>
  <mergeCells count="2">
    <mergeCell ref="B4:C4"/>
    <mergeCell ref="B35:C35"/>
  </mergeCells>
  <pageMargins left="0.7" right="0.7" top="0.75" bottom="0.75" header="0.3" footer="0.3"/>
  <pageSetup paperSize="9" orientation="portrait" horizontalDpi="1200" verticalDpi="120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E2B27-6EF6-4811-8D33-D25F7D2E423D}">
  <sheetPr>
    <pageSetUpPr autoPageBreaks="0" fitToPage="1"/>
  </sheetPr>
  <dimension ref="A1:N59"/>
  <sheetViews>
    <sheetView showGridLines="0" zoomScaleNormal="100" zoomScaleSheetLayoutView="85" workbookViewId="0">
      <selection activeCell="C4" sqref="C4:E4"/>
    </sheetView>
  </sheetViews>
  <sheetFormatPr defaultColWidth="16.375" defaultRowHeight="13.15" customHeight="1"/>
  <cols>
    <col min="1" max="1" width="30.625" style="54" customWidth="1"/>
    <col min="2" max="2" width="10.5" style="54" hidden="1" customWidth="1"/>
    <col min="3" max="13" width="13.75" style="54" customWidth="1"/>
    <col min="14" max="16384" width="16.375" style="54"/>
  </cols>
  <sheetData>
    <row r="1" spans="1:14" s="186" customFormat="1" ht="26.65" customHeight="1">
      <c r="A1" s="229" t="s">
        <v>105</v>
      </c>
      <c r="B1" s="229"/>
      <c r="C1" s="229"/>
      <c r="D1" s="229"/>
      <c r="E1" s="229"/>
      <c r="F1" s="229"/>
      <c r="G1" s="229"/>
      <c r="H1" s="229"/>
      <c r="I1" s="229"/>
      <c r="J1" s="229"/>
      <c r="K1" s="229"/>
      <c r="L1" s="229"/>
      <c r="M1" s="229"/>
    </row>
    <row r="2" spans="1:14" ht="19.5" customHeight="1" thickBot="1">
      <c r="A2" s="76"/>
      <c r="B2" s="76"/>
      <c r="C2" s="76"/>
      <c r="D2" s="76"/>
      <c r="E2" s="76"/>
      <c r="F2" s="76"/>
      <c r="G2" s="76"/>
      <c r="H2" s="76"/>
      <c r="I2" s="76"/>
      <c r="J2" s="76"/>
      <c r="K2" s="76"/>
      <c r="L2" s="76"/>
      <c r="M2" s="76"/>
    </row>
    <row r="3" spans="1:14" ht="16.5" customHeight="1" thickTop="1" thickBot="1">
      <c r="A3" s="75"/>
      <c r="B3" s="77"/>
      <c r="C3" s="233" t="s">
        <v>106</v>
      </c>
      <c r="D3" s="234"/>
      <c r="E3" s="234"/>
      <c r="F3" s="76"/>
      <c r="G3" s="76"/>
      <c r="H3" s="76"/>
      <c r="I3" s="76"/>
      <c r="J3" s="76"/>
      <c r="K3" s="76"/>
      <c r="L3" s="76"/>
      <c r="M3" s="76"/>
    </row>
    <row r="4" spans="1:14" ht="16.5" customHeight="1" thickTop="1" thickBot="1">
      <c r="A4" s="77"/>
      <c r="B4" s="77"/>
      <c r="C4" s="235" t="s">
        <v>59</v>
      </c>
      <c r="D4" s="236"/>
      <c r="E4" s="236"/>
      <c r="F4" s="76"/>
      <c r="G4" s="76"/>
      <c r="H4" s="76"/>
      <c r="I4" s="76"/>
      <c r="J4" s="76"/>
      <c r="K4" s="76"/>
      <c r="L4" s="76"/>
      <c r="M4" s="76"/>
    </row>
    <row r="5" spans="1:14" ht="18.75" customHeight="1" thickTop="1">
      <c r="A5" s="231"/>
      <c r="B5" s="231"/>
      <c r="C5" s="232"/>
      <c r="D5" s="232"/>
      <c r="E5" s="232"/>
      <c r="F5" s="232"/>
      <c r="G5" s="232"/>
      <c r="H5" s="232"/>
      <c r="I5" s="232"/>
      <c r="J5" s="232"/>
    </row>
    <row r="6" spans="1:14" s="57" customFormat="1" ht="29.25" customHeight="1">
      <c r="A6" s="55"/>
      <c r="B6" s="55" t="str">
        <f>C4</f>
        <v>Entities with more than four/six members ^</v>
      </c>
      <c r="C6" s="56" t="s">
        <v>67</v>
      </c>
      <c r="D6" s="56" t="s">
        <v>68</v>
      </c>
      <c r="E6" s="56" t="s">
        <v>69</v>
      </c>
      <c r="F6" s="56" t="s">
        <v>70</v>
      </c>
      <c r="G6" s="56" t="s">
        <v>71</v>
      </c>
      <c r="H6" s="56" t="s">
        <v>72</v>
      </c>
      <c r="I6" s="56" t="s">
        <v>73</v>
      </c>
      <c r="J6" s="56" t="s">
        <v>74</v>
      </c>
      <c r="K6" s="56" t="s">
        <v>75</v>
      </c>
      <c r="L6" s="56" t="s">
        <v>76</v>
      </c>
      <c r="M6" s="56" t="s">
        <v>107</v>
      </c>
    </row>
    <row r="7" spans="1:14" s="57" customFormat="1" ht="12.75" customHeight="1">
      <c r="A7" s="55"/>
      <c r="B7" s="55"/>
      <c r="C7" s="58"/>
      <c r="D7" s="58"/>
      <c r="E7" s="58"/>
      <c r="F7" s="58"/>
      <c r="G7" s="58"/>
      <c r="H7" s="58"/>
      <c r="I7" s="58"/>
      <c r="J7" s="58"/>
      <c r="K7" s="58"/>
      <c r="L7" s="58"/>
      <c r="M7" s="58"/>
    </row>
    <row r="8" spans="1:14" s="152" customFormat="1" ht="15" customHeight="1">
      <c r="A8" s="91"/>
      <c r="B8" s="78"/>
      <c r="C8" s="230" t="s">
        <v>108</v>
      </c>
      <c r="D8" s="230"/>
      <c r="E8" s="230"/>
      <c r="F8" s="230"/>
      <c r="G8" s="230"/>
      <c r="H8" s="230"/>
      <c r="I8" s="230"/>
      <c r="J8" s="230"/>
      <c r="K8" s="230"/>
      <c r="L8" s="178"/>
      <c r="M8" s="178"/>
      <c r="N8" s="151"/>
    </row>
    <row r="9" spans="1:14" ht="18.75" customHeight="1">
      <c r="A9" s="59"/>
      <c r="B9" s="59"/>
      <c r="C9" s="60"/>
      <c r="D9" s="60"/>
      <c r="E9" s="60"/>
      <c r="F9" s="60"/>
      <c r="G9" s="60"/>
      <c r="H9" s="60"/>
      <c r="I9" s="60"/>
      <c r="J9" s="60"/>
      <c r="K9" s="60"/>
      <c r="L9" s="60"/>
      <c r="M9" s="60"/>
    </row>
    <row r="10" spans="1:14" ht="15" customHeight="1">
      <c r="A10" s="61" t="s">
        <v>109</v>
      </c>
      <c r="B10" s="49" t="s">
        <v>110</v>
      </c>
      <c r="C10" s="62">
        <f>SUMIFS(Tab_MYS1_Data!F:F,Tab_MYS1_Data!$B:$B,'Table 1'!$B$6,Tab_MYS1_Data!$C:$C,'Table 1'!$B$10)</f>
        <v>103</v>
      </c>
      <c r="D10" s="62">
        <f>SUMIFS(Tab_MYS1_Data!G:G,Tab_MYS1_Data!$B:$B,'Table 1'!$B$6,Tab_MYS1_Data!$C:$C,'Table 1'!$B$10)</f>
        <v>99</v>
      </c>
      <c r="E10" s="62">
        <f>SUMIFS(Tab_MYS1_Data!H:H,Tab_MYS1_Data!$B:$B,'Table 1'!$B$6,Tab_MYS1_Data!$C:$C,'Table 1'!$B$10)</f>
        <v>94</v>
      </c>
      <c r="F10" s="62">
        <f>SUMIFS(Tab_MYS1_Data!I:I,Tab_MYS1_Data!$B:$B,'Table 1'!$B$6,Tab_MYS1_Data!$C:$C,'Table 1'!$B$10)</f>
        <v>89</v>
      </c>
      <c r="G10" s="62">
        <f>SUMIFS(Tab_MYS1_Data!J:J,Tab_MYS1_Data!$B:$B,'Table 1'!$B$6,Tab_MYS1_Data!$C:$C,'Table 1'!$B$10)</f>
        <v>82</v>
      </c>
      <c r="H10" s="62">
        <f>SUMIFS(Tab_MYS1_Data!K:K,Tab_MYS1_Data!$B:$B,'Table 1'!$B$6,Tab_MYS1_Data!$C:$C,'Table 1'!$B$10)</f>
        <v>74</v>
      </c>
      <c r="I10" s="62">
        <f>SUMIFS(Tab_MYS1_Data!L:L,Tab_MYS1_Data!$B:$B,'Table 1'!$B$6,Tab_MYS1_Data!$C:$C,'Table 1'!$B$10)</f>
        <v>67</v>
      </c>
      <c r="J10" s="62">
        <f>SUMIFS(Tab_MYS1_Data!M:M,Tab_MYS1_Data!$B:$B,'Table 1'!$B$6,Tab_MYS1_Data!$C:$C,'Table 1'!$B$10)</f>
        <v>55</v>
      </c>
      <c r="K10" s="62">
        <f>SUMIFS(Tab_MYS1_Data!N:N,Tab_MYS1_Data!$B:$B,'Table 1'!$B$6,Tab_MYS1_Data!$C:$C,'Table 1'!$B$10)</f>
        <v>49</v>
      </c>
      <c r="L10" s="62">
        <f>SUMIFS(Tab_MYS1_Data!O:O,Tab_MYS1_Data!$B:$B,'Table 1'!$B$6,Tab_MYS1_Data!$C:$C,'Table 1'!$B$10)</f>
        <v>45</v>
      </c>
      <c r="M10" s="62">
        <f>SUMIFS(Tab_MYS1_Data!P:P,Tab_MYS1_Data!$B:$B,'Table 1'!$B$6,Tab_MYS1_Data!$C:$C,'Table 1'!$B$10)</f>
        <v>40</v>
      </c>
    </row>
    <row r="11" spans="1:14" ht="15" customHeight="1">
      <c r="A11" s="61" t="s">
        <v>111</v>
      </c>
      <c r="B11" s="49" t="s">
        <v>112</v>
      </c>
      <c r="C11" s="62">
        <f>SUMIFS(Tab_MYS1_Data!F:F,Tab_MYS1_Data!$B:$B,'Table 1'!$B$6,Tab_MYS1_Data!$C:$C,'Table 1'!$B$11)</f>
        <v>13</v>
      </c>
      <c r="D11" s="62">
        <f>SUMIFS(Tab_MYS1_Data!G:G,Tab_MYS1_Data!$B:$B,'Table 1'!$B$6,Tab_MYS1_Data!$C:$C,'Table 1'!$B$11)</f>
        <v>13</v>
      </c>
      <c r="E11" s="62">
        <f>SUMIFS(Tab_MYS1_Data!H:H,Tab_MYS1_Data!$B:$B,'Table 1'!$B$6,Tab_MYS1_Data!$C:$C,'Table 1'!$B$11)</f>
        <v>14</v>
      </c>
      <c r="F11" s="62">
        <f>SUMIFS(Tab_MYS1_Data!I:I,Tab_MYS1_Data!$B:$B,'Table 1'!$B$6,Tab_MYS1_Data!$C:$C,'Table 1'!$B$11)</f>
        <v>14</v>
      </c>
      <c r="G11" s="62">
        <f>SUMIFS(Tab_MYS1_Data!J:J,Tab_MYS1_Data!$B:$B,'Table 1'!$B$6,Tab_MYS1_Data!$C:$C,'Table 1'!$B$11)</f>
        <v>14</v>
      </c>
      <c r="H11" s="62">
        <f>SUMIFS(Tab_MYS1_Data!K:K,Tab_MYS1_Data!$B:$B,'Table 1'!$B$6,Tab_MYS1_Data!$C:$C,'Table 1'!$B$11)</f>
        <v>12</v>
      </c>
      <c r="I11" s="62">
        <f>SUMIFS(Tab_MYS1_Data!L:L,Tab_MYS1_Data!$B:$B,'Table 1'!$B$6,Tab_MYS1_Data!$C:$C,'Table 1'!$B$11)</f>
        <v>12</v>
      </c>
      <c r="J11" s="62">
        <f>SUMIFS(Tab_MYS1_Data!M:M,Tab_MYS1_Data!$B:$B,'Table 1'!$B$6,Tab_MYS1_Data!$C:$C,'Table 1'!$B$11)</f>
        <v>11</v>
      </c>
      <c r="K11" s="62">
        <f>SUMIFS(Tab_MYS1_Data!N:N,Tab_MYS1_Data!$B:$B,'Table 1'!$B$6,Tab_MYS1_Data!$C:$C,'Table 1'!$B$11)</f>
        <v>13</v>
      </c>
      <c r="L11" s="62">
        <f>SUMIFS(Tab_MYS1_Data!O:O,Tab_MYS1_Data!$B:$B,'Table 1'!$B$6,Tab_MYS1_Data!$C:$C,'Table 1'!$B$11)</f>
        <v>10</v>
      </c>
      <c r="M11" s="62">
        <f>SUMIFS(Tab_MYS1_Data!P:P,Tab_MYS1_Data!$B:$B,'Table 1'!$B$6,Tab_MYS1_Data!$C:$C,'Table 1'!$B$11)</f>
        <v>10</v>
      </c>
    </row>
    <row r="12" spans="1:14" ht="16.5" customHeight="1">
      <c r="A12" s="61" t="s">
        <v>113</v>
      </c>
      <c r="B12" s="49" t="s">
        <v>114</v>
      </c>
      <c r="C12" s="62">
        <f>SUMIFS(Tab_MYS1_Data!F:F,Tab_MYS1_Data!$B:$B,'Table 1'!$B$6,Tab_MYS1_Data!$C:$C,'Table 1'!$B$12)</f>
        <v>0</v>
      </c>
      <c r="D12" s="62">
        <f>SUMIFS(Tab_MYS1_Data!G:G,Tab_MYS1_Data!$B:$B,'Table 1'!$B$6,Tab_MYS1_Data!$C:$C,'Table 1'!$B$12)</f>
        <v>0</v>
      </c>
      <c r="E12" s="62">
        <f>SUMIFS(Tab_MYS1_Data!H:H,Tab_MYS1_Data!$B:$B,'Table 1'!$B$6,Tab_MYS1_Data!$C:$C,'Table 1'!$B$12)</f>
        <v>1</v>
      </c>
      <c r="F12" s="62">
        <f>SUMIFS(Tab_MYS1_Data!I:I,Tab_MYS1_Data!$B:$B,'Table 1'!$B$6,Tab_MYS1_Data!$C:$C,'Table 1'!$B$12)</f>
        <v>1</v>
      </c>
      <c r="G12" s="62">
        <f>SUMIFS(Tab_MYS1_Data!J:J,Tab_MYS1_Data!$B:$B,'Table 1'!$B$6,Tab_MYS1_Data!$C:$C,'Table 1'!$B$12)</f>
        <v>1</v>
      </c>
      <c r="H12" s="62">
        <f>SUMIFS(Tab_MYS1_Data!K:K,Tab_MYS1_Data!$B:$B,'Table 1'!$B$6,Tab_MYS1_Data!$C:$C,'Table 1'!$B$12)</f>
        <v>2</v>
      </c>
      <c r="I12" s="62">
        <f>SUMIFS(Tab_MYS1_Data!L:L,Tab_MYS1_Data!$B:$B,'Table 1'!$B$6,Tab_MYS1_Data!$C:$C,'Table 1'!$B$12)</f>
        <v>2</v>
      </c>
      <c r="J12" s="62">
        <f>SUMIFS(Tab_MYS1_Data!M:M,Tab_MYS1_Data!$B:$B,'Table 1'!$B$6,Tab_MYS1_Data!$C:$C,'Table 1'!$B$12)</f>
        <v>3</v>
      </c>
      <c r="K12" s="62">
        <f>SUMIFS(Tab_MYS1_Data!N:N,Tab_MYS1_Data!$B:$B,'Table 1'!$B$6,Tab_MYS1_Data!$C:$C,'Table 1'!$B$12)</f>
        <v>2</v>
      </c>
      <c r="L12" s="62">
        <f>SUMIFS(Tab_MYS1_Data!O:O,Tab_MYS1_Data!$B:$B,'Table 1'!$B$6,Tab_MYS1_Data!$C:$C,'Table 1'!$B$12)</f>
        <v>2</v>
      </c>
      <c r="M12" s="62">
        <f>SUMIFS(Tab_MYS1_Data!P:P,Tab_MYS1_Data!$B:$B,'Table 1'!$B$6,Tab_MYS1_Data!$C:$C,'Table 1'!$B$12)</f>
        <v>2</v>
      </c>
    </row>
    <row r="13" spans="1:14" ht="16.5" customHeight="1">
      <c r="A13" s="63" t="s">
        <v>115</v>
      </c>
      <c r="B13" s="49" t="s">
        <v>95</v>
      </c>
      <c r="C13" s="62">
        <f>SUMIFS(Tab_MYS1_Data!F:F,Tab_MYS1_Data!$B:$B,'Table 1'!$B$6,Tab_MYS1_Data!$C:$C,'Table 1'!$B$13)</f>
        <v>116</v>
      </c>
      <c r="D13" s="62">
        <f>SUMIFS(Tab_MYS1_Data!G:G,Tab_MYS1_Data!$B:$B,'Table 1'!$B$6,Tab_MYS1_Data!$C:$C,'Table 1'!$B$13)</f>
        <v>112</v>
      </c>
      <c r="E13" s="62">
        <f>SUMIFS(Tab_MYS1_Data!H:H,Tab_MYS1_Data!$B:$B,'Table 1'!$B$6,Tab_MYS1_Data!$C:$C,'Table 1'!$B$13)</f>
        <v>109</v>
      </c>
      <c r="F13" s="62">
        <f>SUMIFS(Tab_MYS1_Data!I:I,Tab_MYS1_Data!$B:$B,'Table 1'!$B$6,Tab_MYS1_Data!$C:$C,'Table 1'!$B$13)</f>
        <v>104</v>
      </c>
      <c r="G13" s="62">
        <f>SUMIFS(Tab_MYS1_Data!J:J,Tab_MYS1_Data!$B:$B,'Table 1'!$B$6,Tab_MYS1_Data!$C:$C,'Table 1'!$B$13)</f>
        <v>97</v>
      </c>
      <c r="H13" s="62">
        <f>SUMIFS(Tab_MYS1_Data!K:K,Tab_MYS1_Data!$B:$B,'Table 1'!$B$6,Tab_MYS1_Data!$C:$C,'Table 1'!$B$13)</f>
        <v>88</v>
      </c>
      <c r="I13" s="62">
        <f>SUMIFS(Tab_MYS1_Data!L:L,Tab_MYS1_Data!$B:$B,'Table 1'!$B$6,Tab_MYS1_Data!$C:$C,'Table 1'!$B$13)</f>
        <v>81</v>
      </c>
      <c r="J13" s="62">
        <f>SUMIFS(Tab_MYS1_Data!M:M,Tab_MYS1_Data!$B:$B,'Table 1'!$B$6,Tab_MYS1_Data!$C:$C,'Table 1'!$B$13)</f>
        <v>69</v>
      </c>
      <c r="K13" s="62">
        <f>SUMIFS(Tab_MYS1_Data!N:N,Tab_MYS1_Data!$B:$B,'Table 1'!$B$6,Tab_MYS1_Data!$C:$C,'Table 1'!$B$13)</f>
        <v>64</v>
      </c>
      <c r="L13" s="62">
        <f>SUMIFS(Tab_MYS1_Data!O:O,Tab_MYS1_Data!$B:$B,'Table 1'!$B$6,Tab_MYS1_Data!$C:$C,'Table 1'!$B$13)</f>
        <v>57</v>
      </c>
      <c r="M13" s="62">
        <f>SUMIFS(Tab_MYS1_Data!P:P,Tab_MYS1_Data!$B:$B,'Table 1'!$B$6,Tab_MYS1_Data!$C:$C,'Table 1'!$B$13)</f>
        <v>52</v>
      </c>
    </row>
    <row r="14" spans="1:14" ht="16.5" customHeight="1">
      <c r="A14" s="177" t="s">
        <v>116</v>
      </c>
      <c r="B14" s="49" t="s">
        <v>117</v>
      </c>
      <c r="C14" s="62">
        <f>SUMIFS(Tab_MYS1_Data!F:F,Tab_MYS1_Data!$B:$B,'Table 1'!$B$6,Tab_MYS1_Data!$C:$C,'Table 1'!$B$14)</f>
        <v>28</v>
      </c>
      <c r="D14" s="62">
        <f>SUMIFS(Tab_MYS1_Data!G:G,Tab_MYS1_Data!$B:$B,'Table 1'!$B$6,Tab_MYS1_Data!$C:$C,'Table 1'!$B$14)</f>
        <v>29</v>
      </c>
      <c r="E14" s="62">
        <f>SUMIFS(Tab_MYS1_Data!H:H,Tab_MYS1_Data!$B:$B,'Table 1'!$B$6,Tab_MYS1_Data!$C:$C,'Table 1'!$B$14)</f>
        <v>30</v>
      </c>
      <c r="F14" s="62">
        <f>SUMIFS(Tab_MYS1_Data!I:I,Tab_MYS1_Data!$B:$B,'Table 1'!$B$6,Tab_MYS1_Data!$C:$C,'Table 1'!$B$14)</f>
        <v>33</v>
      </c>
      <c r="G14" s="62">
        <f>SUMIFS(Tab_MYS1_Data!J:J,Tab_MYS1_Data!$B:$B,'Table 1'!$B$6,Tab_MYS1_Data!$C:$C,'Table 1'!$B$14)</f>
        <v>35</v>
      </c>
      <c r="H14" s="62">
        <f>SUMIFS(Tab_MYS1_Data!K:K,Tab_MYS1_Data!$B:$B,'Table 1'!$B$6,Tab_MYS1_Data!$C:$C,'Table 1'!$B$14)</f>
        <v>33</v>
      </c>
      <c r="I14" s="62">
        <f>SUMIFS(Tab_MYS1_Data!L:L,Tab_MYS1_Data!$B:$B,'Table 1'!$B$6,Tab_MYS1_Data!$C:$C,'Table 1'!$B$14)</f>
        <v>29</v>
      </c>
      <c r="J14" s="62">
        <f>SUMIFS(Tab_MYS1_Data!M:M,Tab_MYS1_Data!$B:$B,'Table 1'!$B$6,Tab_MYS1_Data!$C:$C,'Table 1'!$B$14)</f>
        <v>29</v>
      </c>
      <c r="K14" s="62">
        <f>SUMIFS(Tab_MYS1_Data!N:N,Tab_MYS1_Data!$B:$B,'Table 1'!$B$6,Tab_MYS1_Data!$C:$C,'Table 1'!$B$14)</f>
        <v>26</v>
      </c>
      <c r="L14" s="62">
        <f>SUMIFS(Tab_MYS1_Data!O:O,Tab_MYS1_Data!$B:$B,'Table 1'!$B$6,Tab_MYS1_Data!$C:$C,'Table 1'!$B$14)</f>
        <v>25</v>
      </c>
      <c r="M14" s="62">
        <f>SUMIFS(Tab_MYS1_Data!P:P,Tab_MYS1_Data!$B:$B,'Table 1'!$B$6,Tab_MYS1_Data!$C:$C,'Table 1'!$B$14)</f>
        <v>24</v>
      </c>
    </row>
    <row r="15" spans="1:14" ht="13.5" customHeight="1">
      <c r="A15" s="61"/>
      <c r="B15" s="61"/>
      <c r="C15" s="62"/>
      <c r="D15" s="62"/>
      <c r="E15" s="62"/>
      <c r="F15" s="62"/>
      <c r="G15" s="62"/>
      <c r="H15" s="62"/>
      <c r="I15" s="62"/>
      <c r="J15" s="62"/>
      <c r="K15" s="62"/>
      <c r="L15" s="62"/>
      <c r="M15" s="62"/>
    </row>
    <row r="16" spans="1:14" ht="16.5" customHeight="1">
      <c r="A16" s="63" t="s">
        <v>118</v>
      </c>
      <c r="B16" s="49" t="s">
        <v>118</v>
      </c>
      <c r="C16" s="62">
        <f>SUMIFS(Tab_MYS1_Data!F:F,Tab_MYS1_Data!$B:$B,'Table 1'!$B$6,Tab_MYS1_Data!$C:$C,'Table 1'!$B$16)</f>
        <v>208</v>
      </c>
      <c r="D16" s="62">
        <f>SUMIFS(Tab_MYS1_Data!G:G,Tab_MYS1_Data!$B:$B,'Table 1'!$B$6,Tab_MYS1_Data!$C:$C,'Table 1'!$B$16)</f>
        <v>213</v>
      </c>
      <c r="E16" s="62">
        <f>SUMIFS(Tab_MYS1_Data!H:H,Tab_MYS1_Data!$B:$B,'Table 1'!$B$6,Tab_MYS1_Data!$C:$C,'Table 1'!$B$16)</f>
        <v>231</v>
      </c>
      <c r="F16" s="62">
        <f>SUMIFS(Tab_MYS1_Data!I:I,Tab_MYS1_Data!$B:$B,'Table 1'!$B$6,Tab_MYS1_Data!$C:$C,'Table 1'!$B$16)</f>
        <v>272</v>
      </c>
      <c r="G16" s="62">
        <f>SUMIFS(Tab_MYS1_Data!J:J,Tab_MYS1_Data!$B:$B,'Table 1'!$B$6,Tab_MYS1_Data!$C:$C,'Table 1'!$B$16)</f>
        <v>320</v>
      </c>
      <c r="H16" s="62">
        <f>SUMIFS(Tab_MYS1_Data!K:K,Tab_MYS1_Data!$B:$B,'Table 1'!$B$6,Tab_MYS1_Data!$C:$C,'Table 1'!$B$16)</f>
        <v>340</v>
      </c>
      <c r="I16" s="62">
        <f>SUMIFS(Tab_MYS1_Data!L:L,Tab_MYS1_Data!$B:$B,'Table 1'!$B$6,Tab_MYS1_Data!$C:$C,'Table 1'!$B$16)</f>
        <v>346</v>
      </c>
      <c r="J16" s="62">
        <f>SUMIFS(Tab_MYS1_Data!M:M,Tab_MYS1_Data!$B:$B,'Table 1'!$B$6,Tab_MYS1_Data!$C:$C,'Table 1'!$B$16)</f>
        <v>364</v>
      </c>
      <c r="K16" s="62">
        <f>SUMIFS(Tab_MYS1_Data!N:N,Tab_MYS1_Data!$B:$B,'Table 1'!$B$6,Tab_MYS1_Data!$C:$C,'Table 1'!$B$16)</f>
        <v>343</v>
      </c>
      <c r="L16" s="62">
        <f>SUMIFS(Tab_MYS1_Data!O:O,Tab_MYS1_Data!$B:$B,'Table 1'!$B$6,Tab_MYS1_Data!$C:$C,'Table 1'!$B$16)</f>
        <v>327</v>
      </c>
      <c r="M16" s="62">
        <f>SUMIFS(Tab_MYS1_Data!P:P,Tab_MYS1_Data!$B:$B,'Table 1'!$B$6,Tab_MYS1_Data!$C:$C,'Table 1'!$B$16)</f>
        <v>329</v>
      </c>
    </row>
    <row r="17" spans="1:14" ht="16.5" customHeight="1">
      <c r="A17" s="65"/>
      <c r="B17" s="65"/>
      <c r="C17" s="62"/>
      <c r="D17" s="62"/>
      <c r="E17" s="62"/>
      <c r="F17" s="62"/>
      <c r="G17" s="62"/>
      <c r="H17" s="62"/>
      <c r="I17" s="62"/>
      <c r="J17" s="62"/>
      <c r="K17" s="62"/>
      <c r="L17" s="62"/>
      <c r="M17" s="62"/>
    </row>
    <row r="18" spans="1:14" ht="16.5" customHeight="1"/>
    <row r="19" spans="1:14" s="152" customFormat="1" ht="15" customHeight="1">
      <c r="A19" s="91"/>
      <c r="B19" s="78"/>
      <c r="C19" s="230" t="s">
        <v>119</v>
      </c>
      <c r="D19" s="230"/>
      <c r="E19" s="230"/>
      <c r="F19" s="230"/>
      <c r="G19" s="230"/>
      <c r="H19" s="230"/>
      <c r="I19" s="230"/>
      <c r="J19" s="230"/>
      <c r="K19" s="230"/>
      <c r="L19" s="178"/>
      <c r="M19" s="178"/>
      <c r="N19" s="151"/>
    </row>
    <row r="20" spans="1:14" ht="16.5" customHeight="1">
      <c r="A20" s="65"/>
      <c r="B20" s="65"/>
      <c r="C20" s="60"/>
      <c r="D20" s="60"/>
      <c r="E20" s="60"/>
      <c r="F20" s="60"/>
      <c r="G20" s="60"/>
      <c r="H20" s="60"/>
      <c r="I20" s="60"/>
      <c r="J20" s="60"/>
      <c r="K20" s="60"/>
      <c r="L20" s="60"/>
      <c r="M20" s="60"/>
    </row>
    <row r="21" spans="1:14" ht="16.5" customHeight="1">
      <c r="A21" s="61" t="s">
        <v>109</v>
      </c>
      <c r="B21" s="49" t="s">
        <v>120</v>
      </c>
      <c r="C21" s="62">
        <f>SUMIFS(Tab_MYS1_Data!F:F,Tab_MYS1_Data!$B:$B,'Table 1'!$B$6,Tab_MYS1_Data!$C:$C,'Table 1'!$B$21)</f>
        <v>420.1</v>
      </c>
      <c r="D21" s="62">
        <f>SUMIFS(Tab_MYS1_Data!G:G,Tab_MYS1_Data!$B:$B,'Table 1'!$B$6,Tab_MYS1_Data!$C:$C,'Table 1'!$B$21)</f>
        <v>464.8</v>
      </c>
      <c r="E21" s="62">
        <f>SUMIFS(Tab_MYS1_Data!H:H,Tab_MYS1_Data!$B:$B,'Table 1'!$B$6,Tab_MYS1_Data!$C:$C,'Table 1'!$B$21)</f>
        <v>578.20000000000005</v>
      </c>
      <c r="F21" s="62">
        <f>SUMIFS(Tab_MYS1_Data!I:I,Tab_MYS1_Data!$B:$B,'Table 1'!$B$6,Tab_MYS1_Data!$C:$C,'Table 1'!$B$21)</f>
        <v>656.3</v>
      </c>
      <c r="G21" s="62">
        <f>SUMIFS(Tab_MYS1_Data!J:J,Tab_MYS1_Data!$B:$B,'Table 1'!$B$6,Tab_MYS1_Data!$C:$C,'Table 1'!$B$21)</f>
        <v>734.4</v>
      </c>
      <c r="H21" s="62">
        <f>SUMIFS(Tab_MYS1_Data!K:K,Tab_MYS1_Data!$B:$B,'Table 1'!$B$6,Tab_MYS1_Data!$C:$C,'Table 1'!$B$21)</f>
        <v>710.9</v>
      </c>
      <c r="I21" s="62">
        <f>SUMIFS(Tab_MYS1_Data!L:L,Tab_MYS1_Data!$B:$B,'Table 1'!$B$6,Tab_MYS1_Data!$C:$C,'Table 1'!$B$21)</f>
        <v>862.3</v>
      </c>
      <c r="J21" s="62">
        <f>SUMIFS(Tab_MYS1_Data!M:M,Tab_MYS1_Data!$B:$B,'Table 1'!$B$6,Tab_MYS1_Data!$C:$C,'Table 1'!$B$21)</f>
        <v>790.1</v>
      </c>
      <c r="K21" s="62">
        <f>SUMIFS(Tab_MYS1_Data!N:N,Tab_MYS1_Data!$B:$B,'Table 1'!$B$6,Tab_MYS1_Data!$C:$C,'Table 1'!$B$21)</f>
        <v>911.6</v>
      </c>
      <c r="L21" s="62"/>
      <c r="M21" s="62"/>
    </row>
    <row r="22" spans="1:14" ht="16.5" customHeight="1">
      <c r="A22" s="61" t="s">
        <v>111</v>
      </c>
      <c r="B22" s="49" t="s">
        <v>121</v>
      </c>
      <c r="C22" s="62">
        <f>SUMIFS(Tab_MYS1_Data!F:F,Tab_MYS1_Data!$B:$B,'Table 1'!$B$6,Tab_MYS1_Data!$C:$C,'Table 1'!$B$22)</f>
        <v>6.2</v>
      </c>
      <c r="D22" s="62">
        <f>SUMIFS(Tab_MYS1_Data!G:G,Tab_MYS1_Data!$B:$B,'Table 1'!$B$6,Tab_MYS1_Data!$C:$C,'Table 1'!$B$22)</f>
        <v>7.6</v>
      </c>
      <c r="E22" s="62">
        <f>SUMIFS(Tab_MYS1_Data!H:H,Tab_MYS1_Data!$B:$B,'Table 1'!$B$6,Tab_MYS1_Data!$C:$C,'Table 1'!$B$22)</f>
        <v>10.9</v>
      </c>
      <c r="F22" s="62">
        <f>SUMIFS(Tab_MYS1_Data!I:I,Tab_MYS1_Data!$B:$B,'Table 1'!$B$6,Tab_MYS1_Data!$C:$C,'Table 1'!$B$22)</f>
        <v>14.9</v>
      </c>
      <c r="G22" s="62">
        <f>SUMIFS(Tab_MYS1_Data!J:J,Tab_MYS1_Data!$B:$B,'Table 1'!$B$6,Tab_MYS1_Data!$C:$C,'Table 1'!$B$22)</f>
        <v>12.6</v>
      </c>
      <c r="H22" s="62">
        <f>SUMIFS(Tab_MYS1_Data!K:K,Tab_MYS1_Data!$B:$B,'Table 1'!$B$6,Tab_MYS1_Data!$C:$C,'Table 1'!$B$22)</f>
        <v>11.8</v>
      </c>
      <c r="I22" s="62">
        <f>SUMIFS(Tab_MYS1_Data!L:L,Tab_MYS1_Data!$B:$B,'Table 1'!$B$6,Tab_MYS1_Data!$C:$C,'Table 1'!$B$22)</f>
        <v>18.5</v>
      </c>
      <c r="J22" s="62">
        <f>SUMIFS(Tab_MYS1_Data!M:M,Tab_MYS1_Data!$B:$B,'Table 1'!$B$6,Tab_MYS1_Data!$C:$C,'Table 1'!$B$22)</f>
        <v>17.7</v>
      </c>
      <c r="K22" s="62">
        <f>SUMIFS(Tab_MYS1_Data!N:N,Tab_MYS1_Data!$B:$B,'Table 1'!$B$6,Tab_MYS1_Data!$C:$C,'Table 1'!$B$22)</f>
        <v>17.5</v>
      </c>
      <c r="L22" s="62"/>
      <c r="M22" s="62"/>
    </row>
    <row r="23" spans="1:14" ht="16.5" customHeight="1">
      <c r="A23" s="61" t="s">
        <v>113</v>
      </c>
      <c r="B23" s="49" t="s">
        <v>122</v>
      </c>
      <c r="C23" s="62">
        <f>SUMIFS(Tab_MYS1_Data!F:F,Tab_MYS1_Data!$B:$B,'Table 1'!$B$6,Tab_MYS1_Data!$C:$C,'Table 1'!$B$23)</f>
        <v>0</v>
      </c>
      <c r="D23" s="62">
        <f>SUMIFS(Tab_MYS1_Data!G:G,Tab_MYS1_Data!$B:$B,'Table 1'!$B$6,Tab_MYS1_Data!$C:$C,'Table 1'!$B$23)</f>
        <v>0</v>
      </c>
      <c r="E23" s="62">
        <f>SUMIFS(Tab_MYS1_Data!H:H,Tab_MYS1_Data!$B:$B,'Table 1'!$B$6,Tab_MYS1_Data!$C:$C,'Table 1'!$B$23)</f>
        <v>0.4</v>
      </c>
      <c r="F23" s="62">
        <f>SUMIFS(Tab_MYS1_Data!I:I,Tab_MYS1_Data!$B:$B,'Table 1'!$B$6,Tab_MYS1_Data!$C:$C,'Table 1'!$B$23)</f>
        <v>0.5</v>
      </c>
      <c r="G23" s="62">
        <f>SUMIFS(Tab_MYS1_Data!J:J,Tab_MYS1_Data!$B:$B,'Table 1'!$B$6,Tab_MYS1_Data!$C:$C,'Table 1'!$B$23)</f>
        <v>0.5</v>
      </c>
      <c r="H23" s="62">
        <f>SUMIFS(Tab_MYS1_Data!K:K,Tab_MYS1_Data!$B:$B,'Table 1'!$B$6,Tab_MYS1_Data!$C:$C,'Table 1'!$B$23)</f>
        <v>14.3</v>
      </c>
      <c r="I23" s="62">
        <f>SUMIFS(Tab_MYS1_Data!L:L,Tab_MYS1_Data!$B:$B,'Table 1'!$B$6,Tab_MYS1_Data!$C:$C,'Table 1'!$B$23)</f>
        <v>17.8</v>
      </c>
      <c r="J23" s="62">
        <f>SUMIFS(Tab_MYS1_Data!M:M,Tab_MYS1_Data!$B:$B,'Table 1'!$B$6,Tab_MYS1_Data!$C:$C,'Table 1'!$B$23)</f>
        <v>73.400000000000006</v>
      </c>
      <c r="K23" s="62">
        <f>SUMIFS(Tab_MYS1_Data!N:N,Tab_MYS1_Data!$B:$B,'Table 1'!$B$6,Tab_MYS1_Data!$C:$C,'Table 1'!$B$23)</f>
        <v>66.3</v>
      </c>
      <c r="L23" s="62"/>
      <c r="M23" s="62"/>
    </row>
    <row r="24" spans="1:14" ht="16.5" customHeight="1">
      <c r="A24" s="63" t="s">
        <v>115</v>
      </c>
      <c r="B24" s="49" t="s">
        <v>78</v>
      </c>
      <c r="C24" s="66">
        <f>SUMIFS(Tab_MYS1_Data!F:F,Tab_MYS1_Data!$B:$B,'Table 1'!$B$6,Tab_MYS1_Data!$C:$C,'Table 1'!$B$24)</f>
        <v>426.3</v>
      </c>
      <c r="D24" s="66">
        <f>SUMIFS(Tab_MYS1_Data!G:G,Tab_MYS1_Data!$B:$B,'Table 1'!$B$6,Tab_MYS1_Data!$C:$C,'Table 1'!$B$24)</f>
        <v>472.4</v>
      </c>
      <c r="E24" s="66">
        <f>SUMIFS(Tab_MYS1_Data!H:H,Tab_MYS1_Data!$B:$B,'Table 1'!$B$6,Tab_MYS1_Data!$C:$C,'Table 1'!$B$24)</f>
        <v>589.5</v>
      </c>
      <c r="F24" s="66">
        <f>SUMIFS(Tab_MYS1_Data!I:I,Tab_MYS1_Data!$B:$B,'Table 1'!$B$6,Tab_MYS1_Data!$C:$C,'Table 1'!$B$24)</f>
        <v>671.8</v>
      </c>
      <c r="G24" s="66">
        <f>SUMIFS(Tab_MYS1_Data!J:J,Tab_MYS1_Data!$B:$B,'Table 1'!$B$6,Tab_MYS1_Data!$C:$C,'Table 1'!$B$24)</f>
        <v>747.6</v>
      </c>
      <c r="H24" s="66">
        <f>SUMIFS(Tab_MYS1_Data!K:K,Tab_MYS1_Data!$B:$B,'Table 1'!$B$6,Tab_MYS1_Data!$C:$C,'Table 1'!$B$24)</f>
        <v>737</v>
      </c>
      <c r="I24" s="66">
        <f>SUMIFS(Tab_MYS1_Data!L:L,Tab_MYS1_Data!$B:$B,'Table 1'!$B$6,Tab_MYS1_Data!$C:$C,'Table 1'!$B$24)</f>
        <v>898.8</v>
      </c>
      <c r="J24" s="66">
        <f>SUMIFS(Tab_MYS1_Data!M:M,Tab_MYS1_Data!$B:$B,'Table 1'!$B$6,Tab_MYS1_Data!$C:$C,'Table 1'!$B$24)</f>
        <v>881.1</v>
      </c>
      <c r="K24" s="66">
        <f>SUMIFS(Tab_MYS1_Data!N:N,Tab_MYS1_Data!$B:$B,'Table 1'!$B$6,Tab_MYS1_Data!$C:$C,'Table 1'!$B$24)</f>
        <v>995.48</v>
      </c>
      <c r="L24" s="66"/>
      <c r="M24" s="66"/>
    </row>
    <row r="25" spans="1:14" ht="16.5" customHeight="1">
      <c r="A25" s="177" t="s">
        <v>116</v>
      </c>
      <c r="B25" s="49" t="s">
        <v>123</v>
      </c>
      <c r="C25" s="62">
        <f>SUMIFS(Tab_MYS1_Data!F:F,Tab_MYS1_Data!$B:$B,'Table 1'!$B$6,Tab_MYS1_Data!$C:$C,'Table 1'!$B$25)</f>
        <v>128</v>
      </c>
      <c r="D25" s="62">
        <f>SUMIFS(Tab_MYS1_Data!G:G,Tab_MYS1_Data!$B:$B,'Table 1'!$B$6,Tab_MYS1_Data!$C:$C,'Table 1'!$B$25)</f>
        <v>149</v>
      </c>
      <c r="E25" s="62">
        <f>SUMIFS(Tab_MYS1_Data!H:H,Tab_MYS1_Data!$B:$B,'Table 1'!$B$6,Tab_MYS1_Data!$C:$C,'Table 1'!$B$25)</f>
        <v>200</v>
      </c>
      <c r="F25" s="62">
        <f>SUMIFS(Tab_MYS1_Data!I:I,Tab_MYS1_Data!$B:$B,'Table 1'!$B$6,Tab_MYS1_Data!$C:$C,'Table 1'!$B$25)</f>
        <v>239.3</v>
      </c>
      <c r="G25" s="62">
        <f>SUMIFS(Tab_MYS1_Data!J:J,Tab_MYS1_Data!$B:$B,'Table 1'!$B$6,Tab_MYS1_Data!$C:$C,'Table 1'!$B$25)</f>
        <v>290.8</v>
      </c>
      <c r="H25" s="62">
        <f>SUMIFS(Tab_MYS1_Data!K:K,Tab_MYS1_Data!$B:$B,'Table 1'!$B$6,Tab_MYS1_Data!$C:$C,'Table 1'!$B$25)</f>
        <v>285.39999999999998</v>
      </c>
      <c r="I25" s="62">
        <f>SUMIFS(Tab_MYS1_Data!L:L,Tab_MYS1_Data!$B:$B,'Table 1'!$B$6,Tab_MYS1_Data!$C:$C,'Table 1'!$B$25)</f>
        <v>326.3</v>
      </c>
      <c r="J25" s="62">
        <f>SUMIFS(Tab_MYS1_Data!M:M,Tab_MYS1_Data!$B:$B,'Table 1'!$B$6,Tab_MYS1_Data!$C:$C,'Table 1'!$B$25)</f>
        <v>314.89999999999998</v>
      </c>
      <c r="K25" s="62">
        <f>SUMIFS(Tab_MYS1_Data!N:N,Tab_MYS1_Data!$B:$B,'Table 1'!$B$6,Tab_MYS1_Data!$C:$C,'Table 1'!$B$25)</f>
        <v>359.9</v>
      </c>
      <c r="L25" s="62"/>
      <c r="M25" s="62"/>
    </row>
    <row r="26" spans="1:14" ht="16.5" customHeight="1">
      <c r="A26" s="64"/>
      <c r="B26" s="64"/>
      <c r="C26" s="67"/>
      <c r="D26" s="68"/>
      <c r="E26" s="67"/>
      <c r="F26" s="68"/>
      <c r="G26" s="68"/>
      <c r="H26" s="68"/>
      <c r="I26" s="68"/>
      <c r="J26" s="67"/>
      <c r="K26" s="67"/>
      <c r="L26" s="67"/>
      <c r="M26" s="67"/>
    </row>
    <row r="27" spans="1:14" ht="16.5" customHeight="1">
      <c r="A27" s="64"/>
      <c r="B27" s="64"/>
      <c r="C27" s="67"/>
      <c r="D27" s="68"/>
      <c r="E27" s="67"/>
      <c r="F27" s="68"/>
      <c r="G27" s="68"/>
      <c r="H27" s="68"/>
      <c r="I27" s="68"/>
      <c r="J27" s="67"/>
      <c r="K27" s="67"/>
      <c r="L27" s="67"/>
      <c r="M27" s="67"/>
    </row>
    <row r="28" spans="1:14" s="152" customFormat="1" ht="15" customHeight="1">
      <c r="A28" s="91"/>
      <c r="B28" s="78"/>
      <c r="C28" s="230" t="s">
        <v>124</v>
      </c>
      <c r="D28" s="230"/>
      <c r="E28" s="230"/>
      <c r="F28" s="230"/>
      <c r="G28" s="230"/>
      <c r="H28" s="230"/>
      <c r="I28" s="230"/>
      <c r="J28" s="230"/>
      <c r="K28" s="230"/>
      <c r="L28" s="178"/>
      <c r="M28" s="178"/>
      <c r="N28" s="151"/>
    </row>
    <row r="29" spans="1:14" ht="16.5" customHeight="1">
      <c r="A29" s="69"/>
      <c r="B29" s="69"/>
      <c r="C29" s="70"/>
      <c r="D29" s="70"/>
      <c r="E29" s="70"/>
      <c r="F29" s="70"/>
      <c r="G29" s="70"/>
      <c r="H29" s="70"/>
      <c r="I29" s="70"/>
      <c r="J29" s="70"/>
      <c r="K29" s="70"/>
      <c r="L29" s="70"/>
      <c r="M29" s="70"/>
    </row>
    <row r="30" spans="1:14" ht="16.5" customHeight="1">
      <c r="A30" s="61" t="s">
        <v>109</v>
      </c>
      <c r="B30" s="49" t="s">
        <v>125</v>
      </c>
      <c r="C30" s="62">
        <f>SUMIFS(Tab_MYS1_Data!F:F,Tab_MYS1_Data!$B:$B,'Table 1'!$B$6,Tab_MYS1_Data!$C:$C,'Table 1'!$B$30)</f>
        <v>14470</v>
      </c>
      <c r="D30" s="62">
        <f>SUMIFS(Tab_MYS1_Data!G:G,Tab_MYS1_Data!$B:$B,'Table 1'!$B$6,Tab_MYS1_Data!$C:$C,'Table 1'!$B$30)</f>
        <v>14817</v>
      </c>
      <c r="E30" s="62">
        <f>SUMIFS(Tab_MYS1_Data!H:H,Tab_MYS1_Data!$B:$B,'Table 1'!$B$6,Tab_MYS1_Data!$C:$C,'Table 1'!$B$30)</f>
        <v>15321</v>
      </c>
      <c r="F30" s="62">
        <f>SUMIFS(Tab_MYS1_Data!I:I,Tab_MYS1_Data!$B:$B,'Table 1'!$B$6,Tab_MYS1_Data!$C:$C,'Table 1'!$B$30)</f>
        <v>15315</v>
      </c>
      <c r="G30" s="62">
        <f>SUMIFS(Tab_MYS1_Data!J:J,Tab_MYS1_Data!$B:$B,'Table 1'!$B$6,Tab_MYS1_Data!$C:$C,'Table 1'!$B$30)</f>
        <v>15011</v>
      </c>
      <c r="H30" s="62">
        <f>SUMIFS(Tab_MYS1_Data!K:K,Tab_MYS1_Data!$B:$B,'Table 1'!$B$6,Tab_MYS1_Data!$C:$C,'Table 1'!$B$30)</f>
        <v>14196</v>
      </c>
      <c r="I30" s="62">
        <f>SUMIFS(Tab_MYS1_Data!L:L,Tab_MYS1_Data!$B:$B,'Table 1'!$B$6,Tab_MYS1_Data!$C:$C,'Table 1'!$B$30)</f>
        <v>13826</v>
      </c>
      <c r="J30" s="62">
        <f>SUMIFS(Tab_MYS1_Data!M:M,Tab_MYS1_Data!$B:$B,'Table 1'!$B$6,Tab_MYS1_Data!$C:$C,'Table 1'!$B$30)</f>
        <v>12602</v>
      </c>
      <c r="K30" s="62">
        <f>SUMIFS(Tab_MYS1_Data!N:N,Tab_MYS1_Data!$B:$B,'Table 1'!$B$6,Tab_MYS1_Data!$C:$C,'Table 1'!$B$30)</f>
        <v>13416</v>
      </c>
      <c r="L30" s="62">
        <f>SUMIFS(Tab_MYS1_Data!O:O,Tab_MYS1_Data!$B:$B,'Table 1'!$B$6,Tab_MYS1_Data!$C:$C,'Table 1'!$B$30)</f>
        <v>13838</v>
      </c>
      <c r="M30" s="62">
        <f>SUMIFS(Tab_MYS1_Data!P:P,Tab_MYS1_Data!$B:$B,'Table 1'!$B$6,Tab_MYS1_Data!$C:$C,'Table 1'!$B$30)</f>
        <v>13845</v>
      </c>
    </row>
    <row r="31" spans="1:14" ht="16.5" customHeight="1">
      <c r="A31" s="61" t="s">
        <v>111</v>
      </c>
      <c r="B31" s="49" t="s">
        <v>126</v>
      </c>
      <c r="C31" s="62">
        <f>SUMIFS(Tab_MYS1_Data!F:F,Tab_MYS1_Data!$B:$B,'Table 1'!$B$6,Tab_MYS1_Data!$C:$C,'Table 1'!$B$31)</f>
        <v>133</v>
      </c>
      <c r="D31" s="62">
        <f>SUMIFS(Tab_MYS1_Data!G:G,Tab_MYS1_Data!$B:$B,'Table 1'!$B$6,Tab_MYS1_Data!$C:$C,'Table 1'!$B$31)</f>
        <v>137</v>
      </c>
      <c r="E31" s="62">
        <f>SUMIFS(Tab_MYS1_Data!H:H,Tab_MYS1_Data!$B:$B,'Table 1'!$B$6,Tab_MYS1_Data!$C:$C,'Table 1'!$B$31)</f>
        <v>166</v>
      </c>
      <c r="F31" s="62">
        <f>SUMIFS(Tab_MYS1_Data!I:I,Tab_MYS1_Data!$B:$B,'Table 1'!$B$6,Tab_MYS1_Data!$C:$C,'Table 1'!$B$31)</f>
        <v>190</v>
      </c>
      <c r="G31" s="62">
        <f>SUMIFS(Tab_MYS1_Data!J:J,Tab_MYS1_Data!$B:$B,'Table 1'!$B$6,Tab_MYS1_Data!$C:$C,'Table 1'!$B$31)</f>
        <v>167</v>
      </c>
      <c r="H31" s="62">
        <f>SUMIFS(Tab_MYS1_Data!K:K,Tab_MYS1_Data!$B:$B,'Table 1'!$B$6,Tab_MYS1_Data!$C:$C,'Table 1'!$B$31)</f>
        <v>147</v>
      </c>
      <c r="I31" s="62">
        <f>SUMIFS(Tab_MYS1_Data!L:L,Tab_MYS1_Data!$B:$B,'Table 1'!$B$6,Tab_MYS1_Data!$C:$C,'Table 1'!$B$31)</f>
        <v>187</v>
      </c>
      <c r="J31" s="62">
        <f>SUMIFS(Tab_MYS1_Data!M:M,Tab_MYS1_Data!$B:$B,'Table 1'!$B$6,Tab_MYS1_Data!$C:$C,'Table 1'!$B$31)</f>
        <v>181</v>
      </c>
      <c r="K31" s="62">
        <f>SUMIFS(Tab_MYS1_Data!N:N,Tab_MYS1_Data!$B:$B,'Table 1'!$B$6,Tab_MYS1_Data!$C:$C,'Table 1'!$B$31)</f>
        <v>148</v>
      </c>
      <c r="L31" s="62">
        <f>SUMIFS(Tab_MYS1_Data!O:O,Tab_MYS1_Data!$B:$B,'Table 1'!$B$6,Tab_MYS1_Data!$C:$C,'Table 1'!$B$31)</f>
        <v>72</v>
      </c>
      <c r="M31" s="62">
        <f>SUMIFS(Tab_MYS1_Data!P:P,Tab_MYS1_Data!$B:$B,'Table 1'!$B$6,Tab_MYS1_Data!$C:$C,'Table 1'!$B$31)</f>
        <v>111</v>
      </c>
    </row>
    <row r="32" spans="1:14" ht="16.5" customHeight="1">
      <c r="A32" s="61" t="s">
        <v>113</v>
      </c>
      <c r="B32" s="49" t="s">
        <v>127</v>
      </c>
      <c r="C32" s="62">
        <f>SUMIFS(Tab_MYS1_Data!F:F,Tab_MYS1_Data!$B:$B,'Table 1'!$B$6,Tab_MYS1_Data!$C:$C,'Table 1'!$B$32)</f>
        <v>0</v>
      </c>
      <c r="D32" s="62">
        <f>SUMIFS(Tab_MYS1_Data!G:G,Tab_MYS1_Data!$B:$B,'Table 1'!$B$6,Tab_MYS1_Data!$C:$C,'Table 1'!$B$32)</f>
        <v>0</v>
      </c>
      <c r="E32" s="62">
        <f>SUMIFS(Tab_MYS1_Data!H:H,Tab_MYS1_Data!$B:$B,'Table 1'!$B$6,Tab_MYS1_Data!$C:$C,'Table 1'!$B$32)</f>
        <v>16</v>
      </c>
      <c r="F32" s="62">
        <f>SUMIFS(Tab_MYS1_Data!I:I,Tab_MYS1_Data!$B:$B,'Table 1'!$B$6,Tab_MYS1_Data!$C:$C,'Table 1'!$B$32)</f>
        <v>15</v>
      </c>
      <c r="G32" s="62">
        <f>SUMIFS(Tab_MYS1_Data!J:J,Tab_MYS1_Data!$B:$B,'Table 1'!$B$6,Tab_MYS1_Data!$C:$C,'Table 1'!$B$32)</f>
        <v>15</v>
      </c>
      <c r="H32" s="62">
        <f>SUMIFS(Tab_MYS1_Data!K:K,Tab_MYS1_Data!$B:$B,'Table 1'!$B$6,Tab_MYS1_Data!$C:$C,'Table 1'!$B$32)</f>
        <v>211</v>
      </c>
      <c r="I32" s="62">
        <f>SUMIFS(Tab_MYS1_Data!L:L,Tab_MYS1_Data!$B:$B,'Table 1'!$B$6,Tab_MYS1_Data!$C:$C,'Table 1'!$B$32)</f>
        <v>216</v>
      </c>
      <c r="J32" s="62">
        <f>SUMIFS(Tab_MYS1_Data!M:M,Tab_MYS1_Data!$B:$B,'Table 1'!$B$6,Tab_MYS1_Data!$C:$C,'Table 1'!$B$32)</f>
        <v>1450</v>
      </c>
      <c r="K32" s="62">
        <f>SUMIFS(Tab_MYS1_Data!N:N,Tab_MYS1_Data!$B:$B,'Table 1'!$B$6,Tab_MYS1_Data!$C:$C,'Table 1'!$B$32)</f>
        <v>1361</v>
      </c>
      <c r="L32" s="62">
        <f>SUMIFS(Tab_MYS1_Data!O:O,Tab_MYS1_Data!$B:$B,'Table 1'!$B$6,Tab_MYS1_Data!$C:$C,'Table 1'!$B$32)</f>
        <v>1487</v>
      </c>
      <c r="M32" s="62">
        <f>SUMIFS(Tab_MYS1_Data!P:P,Tab_MYS1_Data!$B:$B,'Table 1'!$B$6,Tab_MYS1_Data!$C:$C,'Table 1'!$B$32)</f>
        <v>1480</v>
      </c>
    </row>
    <row r="33" spans="1:14" ht="16.5" customHeight="1">
      <c r="A33" s="63" t="s">
        <v>115</v>
      </c>
      <c r="B33" s="49" t="s">
        <v>102</v>
      </c>
      <c r="C33" s="66">
        <f>SUMIFS(Tab_MYS1_Data!F:F,Tab_MYS1_Data!$B:$B,'Table 1'!$B$6,Tab_MYS1_Data!$C:$C,'Table 1'!$B$33)</f>
        <v>14602</v>
      </c>
      <c r="D33" s="66">
        <f>SUMIFS(Tab_MYS1_Data!G:G,Tab_MYS1_Data!$B:$B,'Table 1'!$B$6,Tab_MYS1_Data!$C:$C,'Table 1'!$B$33)</f>
        <v>14954</v>
      </c>
      <c r="E33" s="66">
        <f>SUMIFS(Tab_MYS1_Data!H:H,Tab_MYS1_Data!$B:$B,'Table 1'!$B$6,Tab_MYS1_Data!$C:$C,'Table 1'!$B$33)</f>
        <v>15503</v>
      </c>
      <c r="F33" s="66">
        <f>SUMIFS(Tab_MYS1_Data!I:I,Tab_MYS1_Data!$B:$B,'Table 1'!$B$6,Tab_MYS1_Data!$C:$C,'Table 1'!$B$33)</f>
        <v>15520</v>
      </c>
      <c r="G33" s="66">
        <f>SUMIFS(Tab_MYS1_Data!J:J,Tab_MYS1_Data!$B:$B,'Table 1'!$B$6,Tab_MYS1_Data!$C:$C,'Table 1'!$B$33)</f>
        <v>15193</v>
      </c>
      <c r="H33" s="66">
        <f>SUMIFS(Tab_MYS1_Data!K:K,Tab_MYS1_Data!$B:$B,'Table 1'!$B$6,Tab_MYS1_Data!$C:$C,'Table 1'!$B$33)</f>
        <v>14555</v>
      </c>
      <c r="I33" s="66">
        <f>SUMIFS(Tab_MYS1_Data!L:L,Tab_MYS1_Data!$B:$B,'Table 1'!$B$6,Tab_MYS1_Data!$C:$C,'Table 1'!$B$33)</f>
        <v>14229</v>
      </c>
      <c r="J33" s="66">
        <f>SUMIFS(Tab_MYS1_Data!M:M,Tab_MYS1_Data!$B:$B,'Table 1'!$B$6,Tab_MYS1_Data!$C:$C,'Table 1'!$B$33)</f>
        <v>14233</v>
      </c>
      <c r="K33" s="66">
        <f>SUMIFS(Tab_MYS1_Data!N:N,Tab_MYS1_Data!$B:$B,'Table 1'!$B$6,Tab_MYS1_Data!$C:$C,'Table 1'!$B$33)</f>
        <v>14925</v>
      </c>
      <c r="L33" s="66">
        <f>SUMIFS(Tab_MYS1_Data!O:O,Tab_MYS1_Data!$B:$B,'Table 1'!$B$6,Tab_MYS1_Data!$C:$C,'Table 1'!$B$33)</f>
        <v>15397</v>
      </c>
      <c r="M33" s="66">
        <f>SUMIFS(Tab_MYS1_Data!P:P,Tab_MYS1_Data!$B:$B,'Table 1'!$B$6,Tab_MYS1_Data!$C:$C,'Table 1'!$B$33)</f>
        <v>15436</v>
      </c>
    </row>
    <row r="34" spans="1:14" ht="16.5" customHeight="1">
      <c r="A34" s="177" t="s">
        <v>116</v>
      </c>
      <c r="B34" s="49" t="s">
        <v>128</v>
      </c>
      <c r="C34" s="62">
        <f>SUMIFS(Tab_MYS1_Data!F:F,Tab_MYS1_Data!$B:$B,'Table 1'!$B$6,Tab_MYS1_Data!$C:$C,'Table 1'!$B$34)</f>
        <v>4454</v>
      </c>
      <c r="D34" s="62">
        <f>SUMIFS(Tab_MYS1_Data!G:G,Tab_MYS1_Data!$B:$B,'Table 1'!$B$6,Tab_MYS1_Data!$C:$C,'Table 1'!$B$34)</f>
        <v>4683</v>
      </c>
      <c r="E34" s="62">
        <f>SUMIFS(Tab_MYS1_Data!H:H,Tab_MYS1_Data!$B:$B,'Table 1'!$B$6,Tab_MYS1_Data!$C:$C,'Table 1'!$B$34)</f>
        <v>5247</v>
      </c>
      <c r="F34" s="62">
        <f>SUMIFS(Tab_MYS1_Data!I:I,Tab_MYS1_Data!$B:$B,'Table 1'!$B$6,Tab_MYS1_Data!$C:$C,'Table 1'!$B$34)</f>
        <v>5497</v>
      </c>
      <c r="G34" s="62">
        <f>SUMIFS(Tab_MYS1_Data!J:J,Tab_MYS1_Data!$B:$B,'Table 1'!$B$6,Tab_MYS1_Data!$C:$C,'Table 1'!$B$34)</f>
        <v>6071</v>
      </c>
      <c r="H34" s="62">
        <f>SUMIFS(Tab_MYS1_Data!K:K,Tab_MYS1_Data!$B:$B,'Table 1'!$B$6,Tab_MYS1_Data!$C:$C,'Table 1'!$B$34)</f>
        <v>5779</v>
      </c>
      <c r="I34" s="62">
        <f>SUMIFS(Tab_MYS1_Data!L:L,Tab_MYS1_Data!$B:$B,'Table 1'!$B$6,Tab_MYS1_Data!$C:$C,'Table 1'!$B$34)</f>
        <v>5253</v>
      </c>
      <c r="J34" s="62">
        <f>SUMIFS(Tab_MYS1_Data!M:M,Tab_MYS1_Data!$B:$B,'Table 1'!$B$6,Tab_MYS1_Data!$C:$C,'Table 1'!$B$34)</f>
        <v>4860</v>
      </c>
      <c r="K34" s="62">
        <f>SUMIFS(Tab_MYS1_Data!N:N,Tab_MYS1_Data!$B:$B,'Table 1'!$B$6,Tab_MYS1_Data!$C:$C,'Table 1'!$B$34)</f>
        <v>4997</v>
      </c>
      <c r="L34" s="62">
        <f>SUMIFS(Tab_MYS1_Data!O:O,Tab_MYS1_Data!$B:$B,'Table 1'!$B$6,Tab_MYS1_Data!$C:$C,'Table 1'!$B$34)</f>
        <v>5036</v>
      </c>
      <c r="M34" s="62">
        <f>SUMIFS(Tab_MYS1_Data!P:P,Tab_MYS1_Data!$B:$B,'Table 1'!$B$6,Tab_MYS1_Data!$C:$C,'Table 1'!$B$34)</f>
        <v>5012</v>
      </c>
    </row>
    <row r="35" spans="1:14" ht="27.75" customHeight="1">
      <c r="A35" s="61" t="s">
        <v>129</v>
      </c>
      <c r="B35" s="49" t="s">
        <v>130</v>
      </c>
      <c r="C35" s="71">
        <f>SUMIFS(Tab_MYS1_Data!F:F,Tab_MYS1_Data!$B:$B,'Table 1'!$B$6,Tab_MYS1_Data!$C:$C,'Table 1'!$B$35)</f>
        <v>0.5</v>
      </c>
      <c r="D35" s="71">
        <f>SUMIFS(Tab_MYS1_Data!G:G,Tab_MYS1_Data!$B:$B,'Table 1'!$B$6,Tab_MYS1_Data!$C:$C,'Table 1'!$B$35)</f>
        <v>0.54</v>
      </c>
      <c r="E35" s="71">
        <f>SUMIFS(Tab_MYS1_Data!H:H,Tab_MYS1_Data!$B:$B,'Table 1'!$B$6,Tab_MYS1_Data!$C:$C,'Table 1'!$B$35)</f>
        <v>0.56999999999999995</v>
      </c>
      <c r="F35" s="71">
        <f>SUMIFS(Tab_MYS1_Data!I:I,Tab_MYS1_Data!$B:$B,'Table 1'!$B$6,Tab_MYS1_Data!$C:$C,'Table 1'!$B$35)</f>
        <v>0.57999999999999996</v>
      </c>
      <c r="G35" s="71">
        <f>SUMIFS(Tab_MYS1_Data!J:J,Tab_MYS1_Data!$B:$B,'Table 1'!$B$6,Tab_MYS1_Data!$C:$C,'Table 1'!$B$35)</f>
        <v>0.57999999999999996</v>
      </c>
      <c r="H35" s="71">
        <f>SUMIFS(Tab_MYS1_Data!K:K,Tab_MYS1_Data!$B:$B,'Table 1'!$B$6,Tab_MYS1_Data!$C:$C,'Table 1'!$B$35)</f>
        <v>0.62</v>
      </c>
      <c r="I35" s="71">
        <f>SUMIFS(Tab_MYS1_Data!L:L,Tab_MYS1_Data!$B:$B,'Table 1'!$B$6,Tab_MYS1_Data!$C:$C,'Table 1'!$B$35)</f>
        <v>0.64</v>
      </c>
      <c r="J35" s="71">
        <f>SUMIFS(Tab_MYS1_Data!M:M,Tab_MYS1_Data!$B:$B,'Table 1'!$B$6,Tab_MYS1_Data!$C:$C,'Table 1'!$B$35)</f>
        <v>0.64</v>
      </c>
      <c r="K35" s="71">
        <f>SUMIFS(Tab_MYS1_Data!N:N,Tab_MYS1_Data!$B:$B,'Table 1'!$B$6,Tab_MYS1_Data!$C:$C,'Table 1'!$B$35)</f>
        <v>0.65</v>
      </c>
      <c r="L35" s="71">
        <f>SUMIFS(Tab_MYS1_Data!O:O,Tab_MYS1_Data!$B:$B,'Table 1'!$B$6,Tab_MYS1_Data!$C:$C,'Table 1'!$B$35)</f>
        <v>0.66</v>
      </c>
      <c r="M35" s="71">
        <f>SUMIFS(Tab_MYS1_Data!P:P,Tab_MYS1_Data!$B:$B,'Table 1'!$B$6,Tab_MYS1_Data!$C:$C,'Table 1'!$B$35)</f>
        <v>0.65</v>
      </c>
    </row>
    <row r="36" spans="1:14" ht="16.5" customHeight="1">
      <c r="A36" s="69"/>
      <c r="B36" s="69"/>
      <c r="C36" s="72"/>
      <c r="D36" s="72"/>
      <c r="E36" s="72"/>
      <c r="F36" s="72"/>
      <c r="G36" s="72"/>
      <c r="H36" s="72"/>
      <c r="I36" s="72"/>
      <c r="J36" s="72"/>
      <c r="K36" s="72"/>
      <c r="L36" s="72"/>
      <c r="M36" s="72"/>
    </row>
    <row r="37" spans="1:14" ht="16.5" customHeight="1">
      <c r="A37" s="69"/>
      <c r="B37" s="69"/>
      <c r="C37" s="73"/>
      <c r="D37" s="73"/>
      <c r="E37" s="73"/>
      <c r="F37" s="73"/>
      <c r="G37" s="73"/>
      <c r="H37" s="73"/>
      <c r="I37" s="73"/>
      <c r="J37" s="73"/>
      <c r="K37" s="73"/>
      <c r="L37" s="73"/>
      <c r="M37" s="73"/>
    </row>
    <row r="38" spans="1:14" s="152" customFormat="1" ht="15" customHeight="1">
      <c r="A38" s="91"/>
      <c r="B38" s="78"/>
      <c r="C38" s="230" t="s">
        <v>131</v>
      </c>
      <c r="D38" s="230"/>
      <c r="E38" s="230"/>
      <c r="F38" s="230"/>
      <c r="G38" s="230"/>
      <c r="H38" s="230"/>
      <c r="I38" s="230"/>
      <c r="J38" s="230"/>
      <c r="K38" s="230"/>
      <c r="L38" s="178"/>
      <c r="M38" s="178"/>
      <c r="N38" s="151"/>
    </row>
    <row r="39" spans="1:14" ht="16.5" customHeight="1">
      <c r="A39" s="69"/>
      <c r="B39" s="69"/>
      <c r="C39" s="60"/>
      <c r="D39" s="60"/>
      <c r="E39" s="60"/>
      <c r="F39" s="60"/>
      <c r="G39" s="60"/>
      <c r="H39" s="60"/>
      <c r="I39" s="60"/>
      <c r="J39" s="60"/>
      <c r="K39" s="60"/>
      <c r="L39" s="60"/>
      <c r="M39" s="60"/>
    </row>
    <row r="40" spans="1:14" ht="16.5" customHeight="1">
      <c r="A40" s="61" t="s">
        <v>109</v>
      </c>
      <c r="B40" s="49" t="s">
        <v>132</v>
      </c>
      <c r="C40" s="62">
        <f>SUMIFS(Tab_MYS1_Data!F:F,Tab_MYS1_Data!$B:$B,'Table 1'!$B$6,Tab_MYS1_Data!$C:$C,'Table 1'!$B$40)</f>
        <v>406</v>
      </c>
      <c r="D40" s="62">
        <f>SUMIFS(Tab_MYS1_Data!G:G,Tab_MYS1_Data!$B:$B,'Table 1'!$B$6,Tab_MYS1_Data!$C:$C,'Table 1'!$B$40)</f>
        <v>450</v>
      </c>
      <c r="E40" s="62">
        <f>SUMIFS(Tab_MYS1_Data!H:H,Tab_MYS1_Data!$B:$B,'Table 1'!$B$6,Tab_MYS1_Data!$C:$C,'Table 1'!$B$40)</f>
        <v>560</v>
      </c>
      <c r="F40" s="62">
        <f>SUMIFS(Tab_MYS1_Data!I:I,Tab_MYS1_Data!$B:$B,'Table 1'!$B$6,Tab_MYS1_Data!$C:$C,'Table 1'!$B$40)</f>
        <v>632</v>
      </c>
      <c r="G40" s="62">
        <f>SUMIFS(Tab_MYS1_Data!J:J,Tab_MYS1_Data!$B:$B,'Table 1'!$B$6,Tab_MYS1_Data!$C:$C,'Table 1'!$B$40)</f>
        <v>706</v>
      </c>
      <c r="H40" s="62">
        <f>SUMIFS(Tab_MYS1_Data!K:K,Tab_MYS1_Data!$B:$B,'Table 1'!$B$6,Tab_MYS1_Data!$C:$C,'Table 1'!$B$40)</f>
        <v>679</v>
      </c>
      <c r="I40" s="62">
        <f>SUMIFS(Tab_MYS1_Data!L:L,Tab_MYS1_Data!$B:$B,'Table 1'!$B$6,Tab_MYS1_Data!$C:$C,'Table 1'!$B$40)</f>
        <v>815</v>
      </c>
      <c r="J40" s="62">
        <f>SUMIFS(Tab_MYS1_Data!M:M,Tab_MYS1_Data!$B:$B,'Table 1'!$B$6,Tab_MYS1_Data!$C:$C,'Table 1'!$B$40)</f>
        <v>758</v>
      </c>
      <c r="K40" s="62">
        <f>SUMIFS(Tab_MYS1_Data!N:N,Tab_MYS1_Data!$B:$B,'Table 1'!$B$6,Tab_MYS1_Data!$C:$C,'Table 1'!$B$40)</f>
        <v>873</v>
      </c>
      <c r="L40" s="62">
        <f>SUMIFS(Tab_MYS1_Data!O:O,Tab_MYS1_Data!$B:$B,'Table 1'!$B$6,Tab_MYS1_Data!$C:$C,'Table 1'!$B$40)</f>
        <v>974</v>
      </c>
      <c r="M40" s="62">
        <f>SUMIFS(Tab_MYS1_Data!P:P,Tab_MYS1_Data!$B:$B,'Table 1'!$B$6,Tab_MYS1_Data!$C:$C,'Table 1'!$B$40)</f>
        <v>1076</v>
      </c>
    </row>
    <row r="41" spans="1:14" ht="16.5" customHeight="1">
      <c r="A41" s="61" t="s">
        <v>111</v>
      </c>
      <c r="B41" s="49" t="s">
        <v>133</v>
      </c>
      <c r="C41" s="62">
        <f>SUMIFS(Tab_MYS1_Data!F:F,Tab_MYS1_Data!$B:$B,'Table 1'!$B$6,Tab_MYS1_Data!$C:$C,'Table 1'!$B$41)</f>
        <v>6</v>
      </c>
      <c r="D41" s="62">
        <f>SUMIFS(Tab_MYS1_Data!G:G,Tab_MYS1_Data!$B:$B,'Table 1'!$B$6,Tab_MYS1_Data!$C:$C,'Table 1'!$B$41)</f>
        <v>8</v>
      </c>
      <c r="E41" s="62">
        <f>SUMIFS(Tab_MYS1_Data!H:H,Tab_MYS1_Data!$B:$B,'Table 1'!$B$6,Tab_MYS1_Data!$C:$C,'Table 1'!$B$41)</f>
        <v>11</v>
      </c>
      <c r="F41" s="62">
        <f>SUMIFS(Tab_MYS1_Data!I:I,Tab_MYS1_Data!$B:$B,'Table 1'!$B$6,Tab_MYS1_Data!$C:$C,'Table 1'!$B$41)</f>
        <v>15</v>
      </c>
      <c r="G41" s="62">
        <f>SUMIFS(Tab_MYS1_Data!J:J,Tab_MYS1_Data!$B:$B,'Table 1'!$B$6,Tab_MYS1_Data!$C:$C,'Table 1'!$B$41)</f>
        <v>13</v>
      </c>
      <c r="H41" s="62">
        <f>SUMIFS(Tab_MYS1_Data!K:K,Tab_MYS1_Data!$B:$B,'Table 1'!$B$6,Tab_MYS1_Data!$C:$C,'Table 1'!$B$41)</f>
        <v>12</v>
      </c>
      <c r="I41" s="62">
        <f>SUMIFS(Tab_MYS1_Data!L:L,Tab_MYS1_Data!$B:$B,'Table 1'!$B$6,Tab_MYS1_Data!$C:$C,'Table 1'!$B$41)</f>
        <v>18</v>
      </c>
      <c r="J41" s="62">
        <f>SUMIFS(Tab_MYS1_Data!M:M,Tab_MYS1_Data!$B:$B,'Table 1'!$B$6,Tab_MYS1_Data!$C:$C,'Table 1'!$B$41)</f>
        <v>18</v>
      </c>
      <c r="K41" s="62">
        <f>SUMIFS(Tab_MYS1_Data!N:N,Tab_MYS1_Data!$B:$B,'Table 1'!$B$6,Tab_MYS1_Data!$C:$C,'Table 1'!$B$41)</f>
        <v>18</v>
      </c>
      <c r="L41" s="62">
        <f>SUMIFS(Tab_MYS1_Data!O:O,Tab_MYS1_Data!$B:$B,'Table 1'!$B$6,Tab_MYS1_Data!$C:$C,'Table 1'!$B$41)</f>
        <v>10</v>
      </c>
      <c r="M41" s="62">
        <f>SUMIFS(Tab_MYS1_Data!P:P,Tab_MYS1_Data!$B:$B,'Table 1'!$B$6,Tab_MYS1_Data!$C:$C,'Table 1'!$B$41)</f>
        <v>15</v>
      </c>
    </row>
    <row r="42" spans="1:14" ht="16.5" customHeight="1">
      <c r="A42" s="61" t="s">
        <v>113</v>
      </c>
      <c r="B42" s="49" t="s">
        <v>134</v>
      </c>
      <c r="C42" s="62">
        <f>SUMIFS(Tab_MYS1_Data!F:F,Tab_MYS1_Data!$B:$B,'Table 1'!$B$6,Tab_MYS1_Data!$C:$C,'Table 1'!$B$42)</f>
        <v>0</v>
      </c>
      <c r="D42" s="62">
        <f>SUMIFS(Tab_MYS1_Data!G:G,Tab_MYS1_Data!$B:$B,'Table 1'!$B$6,Tab_MYS1_Data!$C:$C,'Table 1'!$B$42)</f>
        <v>0</v>
      </c>
      <c r="E42" s="62">
        <f>SUMIFS(Tab_MYS1_Data!H:H,Tab_MYS1_Data!$B:$B,'Table 1'!$B$6,Tab_MYS1_Data!$C:$C,'Table 1'!$B$42)</f>
        <v>0</v>
      </c>
      <c r="F42" s="62">
        <f>SUMIFS(Tab_MYS1_Data!I:I,Tab_MYS1_Data!$B:$B,'Table 1'!$B$6,Tab_MYS1_Data!$C:$C,'Table 1'!$B$42)</f>
        <v>0</v>
      </c>
      <c r="G42" s="62">
        <f>SUMIFS(Tab_MYS1_Data!J:J,Tab_MYS1_Data!$B:$B,'Table 1'!$B$6,Tab_MYS1_Data!$C:$C,'Table 1'!$B$42)</f>
        <v>1</v>
      </c>
      <c r="H42" s="62">
        <f>SUMIFS(Tab_MYS1_Data!K:K,Tab_MYS1_Data!$B:$B,'Table 1'!$B$6,Tab_MYS1_Data!$C:$C,'Table 1'!$B$42)</f>
        <v>14</v>
      </c>
      <c r="I42" s="62">
        <f>SUMIFS(Tab_MYS1_Data!L:L,Tab_MYS1_Data!$B:$B,'Table 1'!$B$6,Tab_MYS1_Data!$C:$C,'Table 1'!$B$42)</f>
        <v>17</v>
      </c>
      <c r="J42" s="62">
        <f>SUMIFS(Tab_MYS1_Data!M:M,Tab_MYS1_Data!$B:$B,'Table 1'!$B$6,Tab_MYS1_Data!$C:$C,'Table 1'!$B$42)</f>
        <v>72</v>
      </c>
      <c r="K42" s="62">
        <f>SUMIFS(Tab_MYS1_Data!N:N,Tab_MYS1_Data!$B:$B,'Table 1'!$B$6,Tab_MYS1_Data!$C:$C,'Table 1'!$B$42)</f>
        <v>64</v>
      </c>
      <c r="L42" s="62">
        <f>SUMIFS(Tab_MYS1_Data!O:O,Tab_MYS1_Data!$B:$B,'Table 1'!$B$6,Tab_MYS1_Data!$C:$C,'Table 1'!$B$42)</f>
        <v>84</v>
      </c>
      <c r="M42" s="62">
        <f>SUMIFS(Tab_MYS1_Data!P:P,Tab_MYS1_Data!$B:$B,'Table 1'!$B$6,Tab_MYS1_Data!$C:$C,'Table 1'!$B$42)</f>
        <v>94</v>
      </c>
    </row>
    <row r="43" spans="1:14" ht="16.5" customHeight="1">
      <c r="A43" s="63" t="s">
        <v>115</v>
      </c>
      <c r="B43" s="49" t="s">
        <v>101</v>
      </c>
      <c r="C43" s="66">
        <f>SUMIFS(Tab_MYS1_Data!F:F,Tab_MYS1_Data!$B:$B,'Table 1'!$B$6,Tab_MYS1_Data!$C:$C,'Table 1'!$B$43)</f>
        <v>412</v>
      </c>
      <c r="D43" s="66">
        <f>SUMIFS(Tab_MYS1_Data!G:G,Tab_MYS1_Data!$B:$B,'Table 1'!$B$6,Tab_MYS1_Data!$C:$C,'Table 1'!$B$43)</f>
        <v>457</v>
      </c>
      <c r="E43" s="66">
        <f>SUMIFS(Tab_MYS1_Data!H:H,Tab_MYS1_Data!$B:$B,'Table 1'!$B$6,Tab_MYS1_Data!$C:$C,'Table 1'!$B$43)</f>
        <v>571</v>
      </c>
      <c r="F43" s="66">
        <f>SUMIFS(Tab_MYS1_Data!I:I,Tab_MYS1_Data!$B:$B,'Table 1'!$B$6,Tab_MYS1_Data!$C:$C,'Table 1'!$B$43)</f>
        <v>648</v>
      </c>
      <c r="G43" s="66">
        <f>SUMIFS(Tab_MYS1_Data!J:J,Tab_MYS1_Data!$B:$B,'Table 1'!$B$6,Tab_MYS1_Data!$C:$C,'Table 1'!$B$43)</f>
        <v>719</v>
      </c>
      <c r="H43" s="66">
        <f>SUMIFS(Tab_MYS1_Data!K:K,Tab_MYS1_Data!$B:$B,'Table 1'!$B$6,Tab_MYS1_Data!$C:$C,'Table 1'!$B$43)</f>
        <v>705</v>
      </c>
      <c r="I43" s="66">
        <f>SUMIFS(Tab_MYS1_Data!L:L,Tab_MYS1_Data!$B:$B,'Table 1'!$B$6,Tab_MYS1_Data!$C:$C,'Table 1'!$B$43)</f>
        <v>850</v>
      </c>
      <c r="J43" s="66">
        <f>SUMIFS(Tab_MYS1_Data!M:M,Tab_MYS1_Data!$B:$B,'Table 1'!$B$6,Tab_MYS1_Data!$C:$C,'Table 1'!$B$43)</f>
        <v>848</v>
      </c>
      <c r="K43" s="66">
        <f>SUMIFS(Tab_MYS1_Data!N:N,Tab_MYS1_Data!$B:$B,'Table 1'!$B$6,Tab_MYS1_Data!$C:$C,'Table 1'!$B$43)</f>
        <v>955</v>
      </c>
      <c r="L43" s="66">
        <f>SUMIFS(Tab_MYS1_Data!O:O,Tab_MYS1_Data!$B:$B,'Table 1'!$B$6,Tab_MYS1_Data!$C:$C,'Table 1'!$B$43)</f>
        <v>1067</v>
      </c>
      <c r="M43" s="66">
        <f>SUMIFS(Tab_MYS1_Data!P:P,Tab_MYS1_Data!$B:$B,'Table 1'!$B$6,Tab_MYS1_Data!$C:$C,'Table 1'!$B$43)</f>
        <v>1184</v>
      </c>
    </row>
    <row r="44" spans="1:14" ht="16.5" customHeight="1">
      <c r="A44" s="177" t="s">
        <v>116</v>
      </c>
      <c r="B44" s="49" t="s">
        <v>135</v>
      </c>
      <c r="C44" s="62">
        <f>SUMIFS(Tab_MYS1_Data!F:F,Tab_MYS1_Data!$B:$B,'Table 1'!$B$6,Tab_MYS1_Data!$C:$C,'Table 1'!$B$44)</f>
        <v>126</v>
      </c>
      <c r="D44" s="62">
        <f>SUMIFS(Tab_MYS1_Data!G:G,Tab_MYS1_Data!$B:$B,'Table 1'!$B$6,Tab_MYS1_Data!$C:$C,'Table 1'!$B$44)</f>
        <v>147</v>
      </c>
      <c r="E44" s="62">
        <f>SUMIFS(Tab_MYS1_Data!H:H,Tab_MYS1_Data!$B:$B,'Table 1'!$B$6,Tab_MYS1_Data!$C:$C,'Table 1'!$B$44)</f>
        <v>197</v>
      </c>
      <c r="F44" s="62">
        <f>SUMIFS(Tab_MYS1_Data!I:I,Tab_MYS1_Data!$B:$B,'Table 1'!$B$6,Tab_MYS1_Data!$C:$C,'Table 1'!$B$44)</f>
        <v>233</v>
      </c>
      <c r="G44" s="62">
        <f>SUMIFS(Tab_MYS1_Data!J:J,Tab_MYS1_Data!$B:$B,'Table 1'!$B$6,Tab_MYS1_Data!$C:$C,'Table 1'!$B$44)</f>
        <v>284</v>
      </c>
      <c r="H44" s="62">
        <f>SUMIFS(Tab_MYS1_Data!K:K,Tab_MYS1_Data!$B:$B,'Table 1'!$B$6,Tab_MYS1_Data!$C:$C,'Table 1'!$B$44)</f>
        <v>281</v>
      </c>
      <c r="I44" s="62">
        <f>SUMIFS(Tab_MYS1_Data!L:L,Tab_MYS1_Data!$B:$B,'Table 1'!$B$6,Tab_MYS1_Data!$C:$C,'Table 1'!$B$44)</f>
        <v>317</v>
      </c>
      <c r="J44" s="62">
        <f>SUMIFS(Tab_MYS1_Data!M:M,Tab_MYS1_Data!$B:$B,'Table 1'!$B$6,Tab_MYS1_Data!$C:$C,'Table 1'!$B$44)</f>
        <v>312</v>
      </c>
      <c r="K44" s="62">
        <f>SUMIFS(Tab_MYS1_Data!N:N,Tab_MYS1_Data!$B:$B,'Table 1'!$B$6,Tab_MYS1_Data!$C:$C,'Table 1'!$B$44)</f>
        <v>355</v>
      </c>
      <c r="L44" s="62">
        <f>SUMIFS(Tab_MYS1_Data!O:O,Tab_MYS1_Data!$B:$B,'Table 1'!$B$6,Tab_MYS1_Data!$C:$C,'Table 1'!$B$44)</f>
        <v>401</v>
      </c>
      <c r="M44" s="62">
        <f>SUMIFS(Tab_MYS1_Data!P:P,Tab_MYS1_Data!$B:$B,'Table 1'!$B$6,Tab_MYS1_Data!$C:$C,'Table 1'!$B$44)</f>
        <v>453</v>
      </c>
    </row>
    <row r="45" spans="1:14" ht="27" customHeight="1">
      <c r="A45" s="61" t="s">
        <v>136</v>
      </c>
      <c r="B45" s="49" t="s">
        <v>137</v>
      </c>
      <c r="C45" s="71">
        <f>SUMIFS(Tab_MYS1_Data!F:F,Tab_MYS1_Data!$B:$B,'Table 1'!$B$6,Tab_MYS1_Data!$C:$C,'Table 1'!$B$45)</f>
        <v>0.28000000000000003</v>
      </c>
      <c r="D45" s="71">
        <f>SUMIFS(Tab_MYS1_Data!G:G,Tab_MYS1_Data!$B:$B,'Table 1'!$B$6,Tab_MYS1_Data!$C:$C,'Table 1'!$B$45)</f>
        <v>0.28999999999999998</v>
      </c>
      <c r="E45" s="71">
        <f>SUMIFS(Tab_MYS1_Data!H:H,Tab_MYS1_Data!$B:$B,'Table 1'!$B$6,Tab_MYS1_Data!$C:$C,'Table 1'!$B$45)</f>
        <v>0.33</v>
      </c>
      <c r="F45" s="71">
        <f>SUMIFS(Tab_MYS1_Data!I:I,Tab_MYS1_Data!$B:$B,'Table 1'!$B$6,Tab_MYS1_Data!$C:$C,'Table 1'!$B$45)</f>
        <v>0.35</v>
      </c>
      <c r="G45" s="71">
        <f>SUMIFS(Tab_MYS1_Data!J:J,Tab_MYS1_Data!$B:$B,'Table 1'!$B$6,Tab_MYS1_Data!$C:$C,'Table 1'!$B$45)</f>
        <v>0.36</v>
      </c>
      <c r="H45" s="71">
        <f>SUMIFS(Tab_MYS1_Data!K:K,Tab_MYS1_Data!$B:$B,'Table 1'!$B$6,Tab_MYS1_Data!$C:$C,'Table 1'!$B$45)</f>
        <v>0.35</v>
      </c>
      <c r="I45" s="71">
        <f>SUMIFS(Tab_MYS1_Data!L:L,Tab_MYS1_Data!$B:$B,'Table 1'!$B$6,Tab_MYS1_Data!$C:$C,'Table 1'!$B$45)</f>
        <v>0.36</v>
      </c>
      <c r="J45" s="71">
        <f>SUMIFS(Tab_MYS1_Data!M:M,Tab_MYS1_Data!$B:$B,'Table 1'!$B$6,Tab_MYS1_Data!$C:$C,'Table 1'!$B$45)</f>
        <v>0.36</v>
      </c>
      <c r="K45" s="71">
        <f>SUMIFS(Tab_MYS1_Data!N:N,Tab_MYS1_Data!$B:$B,'Table 1'!$B$6,Tab_MYS1_Data!$C:$C,'Table 1'!$B$45)</f>
        <v>0.37</v>
      </c>
      <c r="L45" s="71">
        <f>SUMIFS(Tab_MYS1_Data!O:O,Tab_MYS1_Data!$B:$B,'Table 1'!$B$6,Tab_MYS1_Data!$C:$C,'Table 1'!$B$45)</f>
        <v>0.38</v>
      </c>
      <c r="M45" s="71">
        <f>SUMIFS(Tab_MYS1_Data!P:P,Tab_MYS1_Data!$B:$B,'Table 1'!$B$6,Tab_MYS1_Data!$C:$C,'Table 1'!$B$45)</f>
        <v>0.38</v>
      </c>
    </row>
    <row r="46" spans="1:14" ht="16.5" customHeight="1">
      <c r="A46" s="69"/>
      <c r="B46" s="69"/>
      <c r="C46" s="73"/>
      <c r="D46" s="73"/>
      <c r="E46" s="73"/>
      <c r="F46" s="73"/>
      <c r="G46" s="73"/>
      <c r="H46" s="73"/>
      <c r="I46" s="73"/>
      <c r="J46" s="73"/>
      <c r="K46" s="73"/>
      <c r="L46" s="73"/>
      <c r="M46" s="73"/>
    </row>
    <row r="47" spans="1:14" ht="16.5" customHeight="1">
      <c r="A47" s="69"/>
      <c r="B47" s="69"/>
      <c r="C47" s="73"/>
      <c r="D47" s="73"/>
      <c r="E47" s="73"/>
      <c r="F47" s="73"/>
      <c r="G47" s="73"/>
      <c r="H47" s="73"/>
      <c r="I47" s="73"/>
      <c r="J47" s="73"/>
      <c r="K47" s="73"/>
      <c r="L47" s="73"/>
      <c r="M47" s="73"/>
    </row>
    <row r="48" spans="1:14" s="152" customFormat="1" ht="15" customHeight="1">
      <c r="A48" s="91"/>
      <c r="B48" s="78"/>
      <c r="C48" s="230" t="s">
        <v>138</v>
      </c>
      <c r="D48" s="230"/>
      <c r="E48" s="230"/>
      <c r="F48" s="230"/>
      <c r="G48" s="230"/>
      <c r="H48" s="230"/>
      <c r="I48" s="230"/>
      <c r="J48" s="230"/>
      <c r="K48" s="230"/>
      <c r="L48" s="178"/>
      <c r="M48" s="178"/>
      <c r="N48" s="151"/>
    </row>
    <row r="49" spans="1:13" ht="16.5" customHeight="1">
      <c r="A49" s="69"/>
      <c r="B49" s="69"/>
      <c r="C49" s="74"/>
      <c r="D49" s="74"/>
      <c r="E49" s="74"/>
      <c r="F49" s="74"/>
      <c r="G49" s="74"/>
      <c r="H49" s="74"/>
      <c r="I49" s="74"/>
      <c r="J49" s="74"/>
      <c r="K49" s="74"/>
      <c r="L49" s="74"/>
      <c r="M49" s="74"/>
    </row>
    <row r="50" spans="1:13" ht="16.5" customHeight="1">
      <c r="A50" s="61" t="s">
        <v>109</v>
      </c>
      <c r="B50" s="49" t="s">
        <v>139</v>
      </c>
      <c r="C50" s="62">
        <f>SUMIFS(Tab_MYS1_Data!F:F,Tab_MYS1_Data!$B:$B,'Table 1'!$B$6,Tab_MYS1_Data!$C:$C,'Table 1'!$B$50)</f>
        <v>28056</v>
      </c>
      <c r="D50" s="62">
        <f>SUMIFS(Tab_MYS1_Data!G:G,Tab_MYS1_Data!$B:$B,'Table 1'!$B$6,Tab_MYS1_Data!$C:$C,'Table 1'!$B$50)</f>
        <v>30343</v>
      </c>
      <c r="E50" s="62">
        <f>SUMIFS(Tab_MYS1_Data!H:H,Tab_MYS1_Data!$B:$B,'Table 1'!$B$6,Tab_MYS1_Data!$C:$C,'Table 1'!$B$50)</f>
        <v>36561</v>
      </c>
      <c r="F50" s="62">
        <f>SUMIFS(Tab_MYS1_Data!I:I,Tab_MYS1_Data!$B:$B,'Table 1'!$B$6,Tab_MYS1_Data!$C:$C,'Table 1'!$B$50)</f>
        <v>41274</v>
      </c>
      <c r="G50" s="62">
        <f>SUMIFS(Tab_MYS1_Data!J:J,Tab_MYS1_Data!$B:$B,'Table 1'!$B$6,Tab_MYS1_Data!$C:$C,'Table 1'!$B$50)</f>
        <v>47014</v>
      </c>
      <c r="H50" s="62">
        <f>SUMIFS(Tab_MYS1_Data!K:K,Tab_MYS1_Data!$B:$B,'Table 1'!$B$6,Tab_MYS1_Data!$C:$C,'Table 1'!$B$50)</f>
        <v>47861</v>
      </c>
      <c r="I50" s="62">
        <f>SUMIFS(Tab_MYS1_Data!L:L,Tab_MYS1_Data!$B:$B,'Table 1'!$B$6,Tab_MYS1_Data!$C:$C,'Table 1'!$B$50)</f>
        <v>58913</v>
      </c>
      <c r="J50" s="62">
        <f>SUMIFS(Tab_MYS1_Data!M:M,Tab_MYS1_Data!$B:$B,'Table 1'!$B$6,Tab_MYS1_Data!$C:$C,'Table 1'!$B$50)</f>
        <v>60141</v>
      </c>
      <c r="K50" s="62">
        <f>SUMIFS(Tab_MYS1_Data!N:N,Tab_MYS1_Data!$B:$B,'Table 1'!$B$6,Tab_MYS1_Data!$C:$C,'Table 1'!$B$50)</f>
        <v>65085</v>
      </c>
      <c r="L50" s="62">
        <f>SUMIFS(Tab_MYS1_Data!O:O,Tab_MYS1_Data!$B:$B,'Table 1'!$B$6,Tab_MYS1_Data!$C:$C,'Table 1'!$B$50)</f>
        <v>70378</v>
      </c>
      <c r="M50" s="62">
        <f>SUMIFS(Tab_MYS1_Data!P:P,Tab_MYS1_Data!$B:$B,'Table 1'!$B$6,Tab_MYS1_Data!$C:$C,'Table 1'!$B$50)</f>
        <v>77696</v>
      </c>
    </row>
    <row r="51" spans="1:13" ht="16.5" customHeight="1">
      <c r="A51" s="61" t="s">
        <v>111</v>
      </c>
      <c r="B51" s="49" t="s">
        <v>140</v>
      </c>
      <c r="C51" s="62">
        <f>SUMIFS(Tab_MYS1_Data!F:F,Tab_MYS1_Data!$B:$B,'Table 1'!$B$6,Tab_MYS1_Data!$C:$C,'Table 1'!$B$51)</f>
        <v>47571</v>
      </c>
      <c r="D51" s="62">
        <f>SUMIFS(Tab_MYS1_Data!G:G,Tab_MYS1_Data!$B:$B,'Table 1'!$B$6,Tab_MYS1_Data!$C:$C,'Table 1'!$B$51)</f>
        <v>55896</v>
      </c>
      <c r="E51" s="62">
        <f>SUMIFS(Tab_MYS1_Data!H:H,Tab_MYS1_Data!$B:$B,'Table 1'!$B$6,Tab_MYS1_Data!$C:$C,'Table 1'!$B$51)</f>
        <v>65523</v>
      </c>
      <c r="F51" s="62">
        <f>SUMIFS(Tab_MYS1_Data!I:I,Tab_MYS1_Data!$B:$B,'Table 1'!$B$6,Tab_MYS1_Data!$C:$C,'Table 1'!$B$51)</f>
        <v>79792</v>
      </c>
      <c r="G51" s="62">
        <f>SUMIFS(Tab_MYS1_Data!J:J,Tab_MYS1_Data!$B:$B,'Table 1'!$B$6,Tab_MYS1_Data!$C:$C,'Table 1'!$B$51)</f>
        <v>75867</v>
      </c>
      <c r="H51" s="62">
        <f>SUMIFS(Tab_MYS1_Data!K:K,Tab_MYS1_Data!$B:$B,'Table 1'!$B$6,Tab_MYS1_Data!$C:$C,'Table 1'!$B$51)</f>
        <v>80684</v>
      </c>
      <c r="I51" s="62">
        <f>SUMIFS(Tab_MYS1_Data!L:L,Tab_MYS1_Data!$B:$B,'Table 1'!$B$6,Tab_MYS1_Data!$C:$C,'Table 1'!$B$51)</f>
        <v>98600</v>
      </c>
      <c r="J51" s="62">
        <f>SUMIFS(Tab_MYS1_Data!M:M,Tab_MYS1_Data!$B:$B,'Table 1'!$B$6,Tab_MYS1_Data!$C:$C,'Table 1'!$B$51)</f>
        <v>98472</v>
      </c>
      <c r="K51" s="62">
        <f>SUMIFS(Tab_MYS1_Data!N:N,Tab_MYS1_Data!$B:$B,'Table 1'!$B$6,Tab_MYS1_Data!$C:$C,'Table 1'!$B$51)</f>
        <v>118327</v>
      </c>
      <c r="L51" s="62">
        <f>SUMIFS(Tab_MYS1_Data!O:O,Tab_MYS1_Data!$B:$B,'Table 1'!$B$6,Tab_MYS1_Data!$C:$C,'Table 1'!$B$51)</f>
        <v>134451</v>
      </c>
      <c r="M51" s="62">
        <f>SUMIFS(Tab_MYS1_Data!P:P,Tab_MYS1_Data!$B:$B,'Table 1'!$B$6,Tab_MYS1_Data!$C:$C,'Table 1'!$B$51)</f>
        <v>134865</v>
      </c>
    </row>
    <row r="52" spans="1:13" ht="16.5" customHeight="1">
      <c r="A52" s="61" t="s">
        <v>113</v>
      </c>
      <c r="B52" s="49" t="s">
        <v>141</v>
      </c>
      <c r="C52" s="62">
        <f>SUMIFS(Tab_MYS1_Data!F:F,Tab_MYS1_Data!$B:$B,'Table 1'!$B$6,Tab_MYS1_Data!$C:$C,'Table 1'!$B$52)</f>
        <v>0</v>
      </c>
      <c r="D52" s="62">
        <f>SUMIFS(Tab_MYS1_Data!G:G,Tab_MYS1_Data!$B:$B,'Table 1'!$B$6,Tab_MYS1_Data!$C:$C,'Table 1'!$B$52)</f>
        <v>0</v>
      </c>
      <c r="E52" s="62">
        <f>SUMIFS(Tab_MYS1_Data!H:H,Tab_MYS1_Data!$B:$B,'Table 1'!$B$6,Tab_MYS1_Data!$C:$C,'Table 1'!$B$52)</f>
        <v>27961</v>
      </c>
      <c r="F52" s="62">
        <f>SUMIFS(Tab_MYS1_Data!I:I,Tab_MYS1_Data!$B:$B,'Table 1'!$B$6,Tab_MYS1_Data!$C:$C,'Table 1'!$B$52)</f>
        <v>32483</v>
      </c>
      <c r="G52" s="62">
        <f>SUMIFS(Tab_MYS1_Data!J:J,Tab_MYS1_Data!$B:$B,'Table 1'!$B$6,Tab_MYS1_Data!$C:$C,'Table 1'!$B$52)</f>
        <v>37050</v>
      </c>
      <c r="H52" s="62">
        <f>SUMIFS(Tab_MYS1_Data!K:K,Tab_MYS1_Data!$B:$B,'Table 1'!$B$6,Tab_MYS1_Data!$C:$C,'Table 1'!$B$52)</f>
        <v>66033</v>
      </c>
      <c r="I52" s="62">
        <f>SUMIFS(Tab_MYS1_Data!L:L,Tab_MYS1_Data!$B:$B,'Table 1'!$B$6,Tab_MYS1_Data!$C:$C,'Table 1'!$B$52)</f>
        <v>80405</v>
      </c>
      <c r="J52" s="62">
        <f>SUMIFS(Tab_MYS1_Data!M:M,Tab_MYS1_Data!$B:$B,'Table 1'!$B$6,Tab_MYS1_Data!$C:$C,'Table 1'!$B$52)</f>
        <v>49591</v>
      </c>
      <c r="K52" s="62">
        <f>SUMIFS(Tab_MYS1_Data!N:N,Tab_MYS1_Data!$B:$B,'Table 1'!$B$6,Tab_MYS1_Data!$C:$C,'Table 1'!$B$52)</f>
        <v>47119</v>
      </c>
      <c r="L52" s="62">
        <f>SUMIFS(Tab_MYS1_Data!O:O,Tab_MYS1_Data!$B:$B,'Table 1'!$B$6,Tab_MYS1_Data!$C:$C,'Table 1'!$B$52)</f>
        <v>56412</v>
      </c>
      <c r="M52" s="62">
        <f>SUMIFS(Tab_MYS1_Data!P:P,Tab_MYS1_Data!$B:$B,'Table 1'!$B$6,Tab_MYS1_Data!$C:$C,'Table 1'!$B$52)</f>
        <v>63347</v>
      </c>
    </row>
    <row r="53" spans="1:13" ht="16.5" customHeight="1">
      <c r="A53" s="63" t="s">
        <v>115</v>
      </c>
      <c r="B53" s="49" t="s">
        <v>142</v>
      </c>
      <c r="C53" s="66">
        <f>SUMIFS(Tab_MYS1_Data!F:F,Tab_MYS1_Data!$B:$B,'Table 1'!$B$6,Tab_MYS1_Data!$C:$C,'Table 1'!$B$53)</f>
        <v>28234</v>
      </c>
      <c r="D53" s="66">
        <f>SUMIFS(Tab_MYS1_Data!G:G,Tab_MYS1_Data!$B:$B,'Table 1'!$B$6,Tab_MYS1_Data!$C:$C,'Table 1'!$B$53)</f>
        <v>30577</v>
      </c>
      <c r="E53" s="66">
        <f>SUMIFS(Tab_MYS1_Data!H:H,Tab_MYS1_Data!$B:$B,'Table 1'!$B$6,Tab_MYS1_Data!$C:$C,'Table 1'!$B$53)</f>
        <v>36862</v>
      </c>
      <c r="F53" s="66">
        <f>SUMIFS(Tab_MYS1_Data!I:I,Tab_MYS1_Data!$B:$B,'Table 1'!$B$6,Tab_MYS1_Data!$C:$C,'Table 1'!$B$53)</f>
        <v>41735</v>
      </c>
      <c r="G53" s="66">
        <f>SUMIFS(Tab_MYS1_Data!J:J,Tab_MYS1_Data!$B:$B,'Table 1'!$B$6,Tab_MYS1_Data!$C:$C,'Table 1'!$B$53)</f>
        <v>47321</v>
      </c>
      <c r="H53" s="66">
        <f>SUMIFS(Tab_MYS1_Data!K:K,Tab_MYS1_Data!$B:$B,'Table 1'!$B$6,Tab_MYS1_Data!$C:$C,'Table 1'!$B$53)</f>
        <v>48457</v>
      </c>
      <c r="I53" s="66">
        <f>SUMIFS(Tab_MYS1_Data!L:L,Tab_MYS1_Data!$B:$B,'Table 1'!$B$6,Tab_MYS1_Data!$C:$C,'Table 1'!$B$53)</f>
        <v>59762</v>
      </c>
      <c r="J53" s="66">
        <f>SUMIFS(Tab_MYS1_Data!M:M,Tab_MYS1_Data!$B:$B,'Table 1'!$B$6,Tab_MYS1_Data!$C:$C,'Table 1'!$B$53)</f>
        <v>59554</v>
      </c>
      <c r="K53" s="66">
        <f>SUMIFS(Tab_MYS1_Data!N:N,Tab_MYS1_Data!$B:$B,'Table 1'!$B$6,Tab_MYS1_Data!$C:$C,'Table 1'!$B$53)</f>
        <v>63974</v>
      </c>
      <c r="L53" s="66">
        <f>SUMIFS(Tab_MYS1_Data!O:O,Tab_MYS1_Data!$B:$B,'Table 1'!$B$6,Tab_MYS1_Data!$C:$C,'Table 1'!$B$53)</f>
        <v>69330</v>
      </c>
      <c r="M53" s="66">
        <f>SUMIFS(Tab_MYS1_Data!P:P,Tab_MYS1_Data!$B:$B,'Table 1'!$B$6,Tab_MYS1_Data!$C:$C,'Table 1'!$B$53)</f>
        <v>76729</v>
      </c>
    </row>
    <row r="54" spans="1:13" ht="16.5" customHeight="1">
      <c r="A54" s="177" t="s">
        <v>116</v>
      </c>
      <c r="B54" s="49" t="s">
        <v>143</v>
      </c>
      <c r="C54" s="62">
        <f>SUMIFS(Tab_MYS1_Data!F:F,Tab_MYS1_Data!$B:$B,'Table 1'!$B$6,Tab_MYS1_Data!$C:$C,'Table 1'!$B$54)</f>
        <v>28340</v>
      </c>
      <c r="D54" s="62">
        <f>SUMIFS(Tab_MYS1_Data!G:G,Tab_MYS1_Data!$B:$B,'Table 1'!$B$6,Tab_MYS1_Data!$C:$C,'Table 1'!$B$54)</f>
        <v>31394</v>
      </c>
      <c r="E54" s="62">
        <f>SUMIFS(Tab_MYS1_Data!H:H,Tab_MYS1_Data!$B:$B,'Table 1'!$B$6,Tab_MYS1_Data!$C:$C,'Table 1'!$B$54)</f>
        <v>37598</v>
      </c>
      <c r="F54" s="62">
        <f>SUMIFS(Tab_MYS1_Data!I:I,Tab_MYS1_Data!$B:$B,'Table 1'!$B$6,Tab_MYS1_Data!$C:$C,'Table 1'!$B$54)</f>
        <v>42505</v>
      </c>
      <c r="G54" s="62">
        <f>SUMIFS(Tab_MYS1_Data!J:J,Tab_MYS1_Data!$B:$B,'Table 1'!$B$6,Tab_MYS1_Data!$C:$C,'Table 1'!$B$54)</f>
        <v>46826</v>
      </c>
      <c r="H54" s="62">
        <f>SUMIFS(Tab_MYS1_Data!K:K,Tab_MYS1_Data!$B:$B,'Table 1'!$B$6,Tab_MYS1_Data!$C:$C,'Table 1'!$B$54)</f>
        <v>48647</v>
      </c>
      <c r="I54" s="62">
        <f>SUMIFS(Tab_MYS1_Data!L:L,Tab_MYS1_Data!$B:$B,'Table 1'!$B$6,Tab_MYS1_Data!$C:$C,'Table 1'!$B$54)</f>
        <v>60438</v>
      </c>
      <c r="J54" s="62">
        <f>SUMIFS(Tab_MYS1_Data!M:M,Tab_MYS1_Data!$B:$B,'Table 1'!$B$6,Tab_MYS1_Data!$C:$C,'Table 1'!$B$54)</f>
        <v>64275</v>
      </c>
      <c r="K54" s="62">
        <f>SUMIFS(Tab_MYS1_Data!N:N,Tab_MYS1_Data!$B:$B,'Table 1'!$B$6,Tab_MYS1_Data!$C:$C,'Table 1'!$B$54)</f>
        <v>71016</v>
      </c>
      <c r="L54" s="62">
        <f>SUMIFS(Tab_MYS1_Data!O:O,Tab_MYS1_Data!$B:$B,'Table 1'!$B$6,Tab_MYS1_Data!$C:$C,'Table 1'!$B$54)</f>
        <v>79609</v>
      </c>
      <c r="M54" s="62">
        <f>SUMIFS(Tab_MYS1_Data!P:P,Tab_MYS1_Data!$B:$B,'Table 1'!$B$6,Tab_MYS1_Data!$C:$C,'Table 1'!$B$54)</f>
        <v>90347</v>
      </c>
    </row>
    <row r="55" spans="1:13" ht="26.25" customHeight="1">
      <c r="A55" s="61" t="s">
        <v>144</v>
      </c>
      <c r="B55" s="49" t="s">
        <v>144</v>
      </c>
      <c r="C55" s="66">
        <f>SUMIFS(Tab_MYS1_Data!F:F,Tab_MYS1_Data!$B:$B,'Table 1'!$B$6,Tab_MYS1_Data!$C:$C,'Table 1'!$B$55)</f>
        <v>51563</v>
      </c>
      <c r="D55" s="66">
        <f>SUMIFS(Tab_MYS1_Data!G:G,Tab_MYS1_Data!$B:$B,'Table 1'!$B$6,Tab_MYS1_Data!$C:$C,'Table 1'!$B$55)</f>
        <v>55843</v>
      </c>
      <c r="E55" s="66">
        <f>SUMIFS(Tab_MYS1_Data!H:H,Tab_MYS1_Data!$B:$B,'Table 1'!$B$6,Tab_MYS1_Data!$C:$C,'Table 1'!$B$55)</f>
        <v>63146</v>
      </c>
      <c r="F55" s="66">
        <f>SUMIFS(Tab_MYS1_Data!I:I,Tab_MYS1_Data!$B:$B,'Table 1'!$B$6,Tab_MYS1_Data!$C:$C,'Table 1'!$B$55)</f>
        <v>70296</v>
      </c>
      <c r="G55" s="66">
        <f>SUMIFS(Tab_MYS1_Data!J:J,Tab_MYS1_Data!$B:$B,'Table 1'!$B$6,Tab_MYS1_Data!$C:$C,'Table 1'!$B$55)</f>
        <v>76567</v>
      </c>
      <c r="H55" s="66">
        <f>SUMIFS(Tab_MYS1_Data!K:K,Tab_MYS1_Data!$B:$B,'Table 1'!$B$6,Tab_MYS1_Data!$C:$C,'Table 1'!$B$55)</f>
        <v>86903</v>
      </c>
      <c r="I55" s="66">
        <f>SUMIFS(Tab_MYS1_Data!L:L,Tab_MYS1_Data!$B:$B,'Table 1'!$B$6,Tab_MYS1_Data!$C:$C,'Table 1'!$B$55)</f>
        <v>106136</v>
      </c>
      <c r="J55" s="66">
        <f>SUMIFS(Tab_MYS1_Data!M:M,Tab_MYS1_Data!$B:$B,'Table 1'!$B$6,Tab_MYS1_Data!$C:$C,'Table 1'!$B$55)</f>
        <v>104712</v>
      </c>
      <c r="K55" s="66">
        <f>SUMIFS(Tab_MYS1_Data!N:N,Tab_MYS1_Data!$B:$B,'Table 1'!$B$6,Tab_MYS1_Data!$C:$C,'Table 1'!$B$55)</f>
        <v>111380</v>
      </c>
      <c r="L55" s="66">
        <f>SUMIFS(Tab_MYS1_Data!O:O,Tab_MYS1_Data!$B:$B,'Table 1'!$B$6,Tab_MYS1_Data!$C:$C,'Table 1'!$B$55)</f>
        <v>121188</v>
      </c>
      <c r="M55" s="66">
        <f>SUMIFS(Tab_MYS1_Data!P:P,Tab_MYS1_Data!$B:$B,'Table 1'!$B$6,Tab_MYS1_Data!$C:$C,'Table 1'!$B$55)</f>
        <v>131980</v>
      </c>
    </row>
    <row r="56" spans="1:13" ht="16.5" customHeight="1">
      <c r="A56" s="79"/>
      <c r="B56" s="79"/>
      <c r="C56" s="79"/>
      <c r="D56" s="79"/>
      <c r="E56" s="79"/>
      <c r="F56" s="79"/>
      <c r="G56" s="79"/>
      <c r="H56" s="79"/>
      <c r="I56" s="79"/>
      <c r="J56" s="79"/>
      <c r="K56" s="79"/>
      <c r="L56" s="79"/>
      <c r="M56" s="79"/>
    </row>
    <row r="57" spans="1:13" ht="16.5" customHeight="1"/>
    <row r="58" spans="1:13" s="180" customFormat="1" ht="13.15" customHeight="1">
      <c r="A58" s="180" t="s">
        <v>145</v>
      </c>
    </row>
    <row r="59" spans="1:13" ht="13.15" customHeight="1">
      <c r="A59" s="180" t="s">
        <v>146</v>
      </c>
    </row>
  </sheetData>
  <mergeCells count="9">
    <mergeCell ref="A1:M1"/>
    <mergeCell ref="C48:K48"/>
    <mergeCell ref="A5:J5"/>
    <mergeCell ref="C3:E3"/>
    <mergeCell ref="C4:E4"/>
    <mergeCell ref="C8:K8"/>
    <mergeCell ref="C19:K19"/>
    <mergeCell ref="C28:K28"/>
    <mergeCell ref="C38:K38"/>
  </mergeCells>
  <pageMargins left="0.70866141732283472" right="0.70866141732283472" top="0.74803149606299213" bottom="0.74803149606299213" header="0.31496062992125984" footer="0.31496062992125984"/>
  <pageSetup paperSize="9" fitToHeight="0" orientation="portrait" r:id="rId1"/>
  <headerFooter>
    <oddFooter>&amp;RPage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'Filters control'!$A$1:$A$5</xm:f>
          </x14:formula1>
          <xm:sqref>C4:E4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pageSetUpPr autoPageBreaks="0"/>
  </sheetPr>
  <dimension ref="A1:P135"/>
  <sheetViews>
    <sheetView workbookViewId="0">
      <selection activeCell="F98" sqref="F98"/>
    </sheetView>
  </sheetViews>
  <sheetFormatPr defaultColWidth="7.875" defaultRowHeight="12.75"/>
  <cols>
    <col min="1" max="1" width="8.5" style="162" bestFit="1" customWidth="1"/>
    <col min="2" max="2" width="34.5" style="162" customWidth="1"/>
    <col min="3" max="3" width="68.875" style="162" bestFit="1" customWidth="1"/>
    <col min="4" max="4" width="27.625" style="162" bestFit="1" customWidth="1"/>
    <col min="5" max="5" width="9.75" style="163" bestFit="1" customWidth="1"/>
    <col min="6" max="10" width="6.75" style="163" bestFit="1" customWidth="1"/>
    <col min="11" max="12" width="6.75" style="163" customWidth="1"/>
    <col min="13" max="13" width="6.75" style="163" bestFit="1" customWidth="1"/>
    <col min="14" max="14" width="7.875" style="75" customWidth="1"/>
    <col min="15" max="16384" width="7.875" style="75"/>
  </cols>
  <sheetData>
    <row r="1" spans="1:16" ht="14.25">
      <c r="A1" s="158" t="s">
        <v>147</v>
      </c>
      <c r="B1" s="158" t="s">
        <v>80</v>
      </c>
      <c r="C1" s="158" t="s">
        <v>77</v>
      </c>
      <c r="D1" s="158" t="s">
        <v>148</v>
      </c>
      <c r="E1" s="159" t="s">
        <v>149</v>
      </c>
      <c r="F1" s="159" t="s">
        <v>67</v>
      </c>
      <c r="G1" s="159" t="s">
        <v>68</v>
      </c>
      <c r="H1" s="159" t="s">
        <v>69</v>
      </c>
      <c r="I1" s="159" t="s">
        <v>70</v>
      </c>
      <c r="J1" s="159" t="s">
        <v>71</v>
      </c>
      <c r="K1" s="159" t="s">
        <v>72</v>
      </c>
      <c r="L1" s="159" t="s">
        <v>73</v>
      </c>
      <c r="M1" s="159" t="s">
        <v>74</v>
      </c>
      <c r="N1" s="160" t="s">
        <v>75</v>
      </c>
      <c r="O1" s="160" t="s">
        <v>76</v>
      </c>
      <c r="P1" s="189" t="s">
        <v>107</v>
      </c>
    </row>
    <row r="2" spans="1:16" ht="14.25">
      <c r="A2" s="158" t="s">
        <v>150</v>
      </c>
      <c r="B2" s="161" t="s">
        <v>59</v>
      </c>
      <c r="C2" s="158" t="s">
        <v>118</v>
      </c>
      <c r="D2" s="158" t="s">
        <v>151</v>
      </c>
      <c r="E2" s="159">
        <v>6</v>
      </c>
      <c r="F2" s="161">
        <v>208</v>
      </c>
      <c r="G2" s="161">
        <v>213</v>
      </c>
      <c r="H2" s="161">
        <v>231</v>
      </c>
      <c r="I2" s="161">
        <v>272</v>
      </c>
      <c r="J2" s="161">
        <v>320</v>
      </c>
      <c r="K2" s="161">
        <v>340</v>
      </c>
      <c r="L2" s="161">
        <v>346</v>
      </c>
      <c r="M2" s="161">
        <v>364</v>
      </c>
      <c r="N2" s="161">
        <v>343</v>
      </c>
      <c r="O2" s="161">
        <v>327</v>
      </c>
      <c r="P2" s="189">
        <v>329</v>
      </c>
    </row>
    <row r="3" spans="1:16" ht="14.25">
      <c r="A3" s="158" t="s">
        <v>150</v>
      </c>
      <c r="B3" s="161" t="s">
        <v>59</v>
      </c>
      <c r="C3" s="158" t="s">
        <v>130</v>
      </c>
      <c r="D3" s="158" t="s">
        <v>152</v>
      </c>
      <c r="E3" s="159">
        <v>17</v>
      </c>
      <c r="F3" s="161">
        <v>0.5</v>
      </c>
      <c r="G3" s="161">
        <v>0.54</v>
      </c>
      <c r="H3" s="161">
        <v>0.56999999999999995</v>
      </c>
      <c r="I3" s="161">
        <v>0.57999999999999996</v>
      </c>
      <c r="J3" s="161">
        <v>0.57999999999999996</v>
      </c>
      <c r="K3" s="161">
        <v>0.62</v>
      </c>
      <c r="L3" s="161">
        <v>0.64</v>
      </c>
      <c r="M3" s="161">
        <v>0.64</v>
      </c>
      <c r="N3" s="161">
        <v>0.65</v>
      </c>
      <c r="O3" s="161">
        <v>0.66</v>
      </c>
      <c r="P3" s="189">
        <v>0.65</v>
      </c>
    </row>
    <row r="4" spans="1:16" ht="14.25">
      <c r="A4" s="158" t="s">
        <v>150</v>
      </c>
      <c r="B4" s="161" t="s">
        <v>59</v>
      </c>
      <c r="C4" s="158" t="s">
        <v>137</v>
      </c>
      <c r="D4" s="158" t="s">
        <v>153</v>
      </c>
      <c r="E4" s="159">
        <v>23</v>
      </c>
      <c r="F4" s="161">
        <v>0.28000000000000003</v>
      </c>
      <c r="G4" s="161">
        <v>0.28999999999999998</v>
      </c>
      <c r="H4" s="161">
        <v>0.33</v>
      </c>
      <c r="I4" s="161">
        <v>0.35</v>
      </c>
      <c r="J4" s="161">
        <v>0.36</v>
      </c>
      <c r="K4" s="161">
        <v>0.35</v>
      </c>
      <c r="L4" s="161">
        <v>0.36</v>
      </c>
      <c r="M4" s="161">
        <v>0.36</v>
      </c>
      <c r="N4" s="161">
        <v>0.37</v>
      </c>
      <c r="O4" s="161">
        <v>0.38</v>
      </c>
      <c r="P4" s="189">
        <v>0.38</v>
      </c>
    </row>
    <row r="5" spans="1:16" ht="14.25">
      <c r="A5" s="158" t="s">
        <v>150</v>
      </c>
      <c r="B5" s="161" t="s">
        <v>59</v>
      </c>
      <c r="C5" s="158" t="s">
        <v>144</v>
      </c>
      <c r="D5" s="158" t="s">
        <v>154</v>
      </c>
      <c r="E5" s="159">
        <v>30</v>
      </c>
      <c r="F5" s="161">
        <v>51563</v>
      </c>
      <c r="G5" s="161">
        <v>55843</v>
      </c>
      <c r="H5" s="161">
        <v>63146</v>
      </c>
      <c r="I5" s="161">
        <v>70296</v>
      </c>
      <c r="J5" s="161">
        <v>76567</v>
      </c>
      <c r="K5" s="161">
        <v>86903</v>
      </c>
      <c r="L5" s="161">
        <v>106136</v>
      </c>
      <c r="M5" s="161">
        <v>104712</v>
      </c>
      <c r="N5" s="161">
        <v>111380</v>
      </c>
      <c r="O5" s="161">
        <v>121188</v>
      </c>
      <c r="P5" s="189">
        <v>131980</v>
      </c>
    </row>
    <row r="6" spans="1:16" ht="14.25">
      <c r="A6" s="158" t="s">
        <v>150</v>
      </c>
      <c r="B6" s="161" t="s">
        <v>59</v>
      </c>
      <c r="C6" s="158" t="s">
        <v>110</v>
      </c>
      <c r="D6" s="158" t="s">
        <v>155</v>
      </c>
      <c r="E6" s="159">
        <v>1</v>
      </c>
      <c r="F6" s="161">
        <v>103</v>
      </c>
      <c r="G6" s="161">
        <v>99</v>
      </c>
      <c r="H6" s="161">
        <v>94</v>
      </c>
      <c r="I6" s="161">
        <v>89</v>
      </c>
      <c r="J6" s="161">
        <v>82</v>
      </c>
      <c r="K6" s="161">
        <v>74</v>
      </c>
      <c r="L6" s="161">
        <v>67</v>
      </c>
      <c r="M6" s="161">
        <v>55</v>
      </c>
      <c r="N6" s="161">
        <v>49</v>
      </c>
      <c r="O6" s="161">
        <v>45</v>
      </c>
      <c r="P6" s="189">
        <v>40</v>
      </c>
    </row>
    <row r="7" spans="1:16" ht="14.25">
      <c r="A7" s="158" t="s">
        <v>150</v>
      </c>
      <c r="B7" s="161" t="s">
        <v>59</v>
      </c>
      <c r="C7" s="158" t="s">
        <v>112</v>
      </c>
      <c r="D7" s="158" t="s">
        <v>155</v>
      </c>
      <c r="E7" s="159">
        <v>2</v>
      </c>
      <c r="F7" s="161">
        <v>13</v>
      </c>
      <c r="G7" s="161">
        <v>13</v>
      </c>
      <c r="H7" s="161">
        <v>14</v>
      </c>
      <c r="I7" s="161">
        <v>14</v>
      </c>
      <c r="J7" s="161">
        <v>14</v>
      </c>
      <c r="K7" s="161">
        <v>12</v>
      </c>
      <c r="L7" s="161">
        <v>12</v>
      </c>
      <c r="M7" s="161">
        <v>11</v>
      </c>
      <c r="N7" s="161">
        <v>13</v>
      </c>
      <c r="O7" s="161">
        <v>10</v>
      </c>
      <c r="P7" s="189">
        <v>10</v>
      </c>
    </row>
    <row r="8" spans="1:16" ht="14.25">
      <c r="A8" s="158" t="s">
        <v>150</v>
      </c>
      <c r="B8" s="161" t="s">
        <v>59</v>
      </c>
      <c r="C8" s="158" t="s">
        <v>114</v>
      </c>
      <c r="D8" s="158" t="s">
        <v>155</v>
      </c>
      <c r="E8" s="159">
        <v>3</v>
      </c>
      <c r="F8" s="161">
        <v>0</v>
      </c>
      <c r="G8" s="161">
        <v>0</v>
      </c>
      <c r="H8" s="161">
        <v>1</v>
      </c>
      <c r="I8" s="161">
        <v>1</v>
      </c>
      <c r="J8" s="161">
        <v>1</v>
      </c>
      <c r="K8" s="161">
        <v>2</v>
      </c>
      <c r="L8" s="161">
        <v>2</v>
      </c>
      <c r="M8" s="161">
        <v>3</v>
      </c>
      <c r="N8" s="161">
        <v>2</v>
      </c>
      <c r="O8" s="161">
        <v>2</v>
      </c>
      <c r="P8" s="189">
        <v>2</v>
      </c>
    </row>
    <row r="9" spans="1:16" ht="14.25">
      <c r="A9" s="158" t="s">
        <v>150</v>
      </c>
      <c r="B9" s="161" t="s">
        <v>59</v>
      </c>
      <c r="C9" s="158" t="s">
        <v>95</v>
      </c>
      <c r="D9" s="158" t="s">
        <v>155</v>
      </c>
      <c r="E9" s="159">
        <v>4</v>
      </c>
      <c r="F9" s="161">
        <v>116</v>
      </c>
      <c r="G9" s="161">
        <v>112</v>
      </c>
      <c r="H9" s="161">
        <v>109</v>
      </c>
      <c r="I9" s="161">
        <v>104</v>
      </c>
      <c r="J9" s="161">
        <v>97</v>
      </c>
      <c r="K9" s="161">
        <v>88</v>
      </c>
      <c r="L9" s="161">
        <v>81</v>
      </c>
      <c r="M9" s="161">
        <v>69</v>
      </c>
      <c r="N9" s="161">
        <v>64</v>
      </c>
      <c r="O9" s="161">
        <v>57</v>
      </c>
      <c r="P9" s="189">
        <v>52</v>
      </c>
    </row>
    <row r="10" spans="1:16" ht="14.25">
      <c r="A10" s="158" t="s">
        <v>150</v>
      </c>
      <c r="B10" s="161" t="s">
        <v>59</v>
      </c>
      <c r="C10" s="158" t="s">
        <v>117</v>
      </c>
      <c r="D10" s="158" t="s">
        <v>155</v>
      </c>
      <c r="E10" s="159">
        <v>5</v>
      </c>
      <c r="F10" s="161">
        <v>28</v>
      </c>
      <c r="G10" s="161">
        <v>29</v>
      </c>
      <c r="H10" s="161">
        <v>30</v>
      </c>
      <c r="I10" s="161">
        <v>33</v>
      </c>
      <c r="J10" s="161">
        <v>35</v>
      </c>
      <c r="K10" s="161">
        <v>33</v>
      </c>
      <c r="L10" s="161">
        <v>29</v>
      </c>
      <c r="M10" s="161">
        <v>29</v>
      </c>
      <c r="N10" s="161">
        <v>26</v>
      </c>
      <c r="O10" s="161">
        <v>25</v>
      </c>
      <c r="P10" s="189">
        <v>24</v>
      </c>
    </row>
    <row r="11" spans="1:16" ht="14.25">
      <c r="A11" s="158" t="s">
        <v>150</v>
      </c>
      <c r="B11" s="161" t="s">
        <v>59</v>
      </c>
      <c r="C11" s="158" t="s">
        <v>120</v>
      </c>
      <c r="D11" s="158" t="s">
        <v>156</v>
      </c>
      <c r="E11" s="159">
        <v>7</v>
      </c>
      <c r="F11" s="161">
        <v>420.1</v>
      </c>
      <c r="G11" s="161">
        <v>464.8</v>
      </c>
      <c r="H11" s="161">
        <v>578.20000000000005</v>
      </c>
      <c r="I11" s="161">
        <v>656.3</v>
      </c>
      <c r="J11" s="161">
        <v>734.4</v>
      </c>
      <c r="K11" s="161">
        <v>710.9</v>
      </c>
      <c r="L11" s="161">
        <v>862.3</v>
      </c>
      <c r="M11" s="161">
        <v>790.1</v>
      </c>
      <c r="N11" s="161">
        <v>911.6</v>
      </c>
      <c r="O11" s="161"/>
      <c r="P11" s="189"/>
    </row>
    <row r="12" spans="1:16" ht="14.25">
      <c r="A12" s="158" t="s">
        <v>150</v>
      </c>
      <c r="B12" s="161" t="s">
        <v>59</v>
      </c>
      <c r="C12" s="158" t="s">
        <v>121</v>
      </c>
      <c r="D12" s="158" t="s">
        <v>156</v>
      </c>
      <c r="E12" s="159">
        <v>8</v>
      </c>
      <c r="F12" s="161">
        <v>6.2</v>
      </c>
      <c r="G12" s="161">
        <v>7.6</v>
      </c>
      <c r="H12" s="161">
        <v>10.9</v>
      </c>
      <c r="I12" s="161">
        <v>14.9</v>
      </c>
      <c r="J12" s="161">
        <v>12.6</v>
      </c>
      <c r="K12" s="161">
        <v>11.8</v>
      </c>
      <c r="L12" s="161">
        <v>18.5</v>
      </c>
      <c r="M12" s="161">
        <v>17.7</v>
      </c>
      <c r="N12" s="161">
        <v>17.5</v>
      </c>
      <c r="O12" s="161"/>
      <c r="P12" s="189"/>
    </row>
    <row r="13" spans="1:16" ht="14.25">
      <c r="A13" s="158" t="s">
        <v>150</v>
      </c>
      <c r="B13" s="161" t="s">
        <v>59</v>
      </c>
      <c r="C13" s="158" t="s">
        <v>122</v>
      </c>
      <c r="D13" s="158" t="s">
        <v>156</v>
      </c>
      <c r="E13" s="159">
        <v>9</v>
      </c>
      <c r="F13" s="161">
        <v>0</v>
      </c>
      <c r="G13" s="161">
        <v>0</v>
      </c>
      <c r="H13" s="161">
        <v>0.4</v>
      </c>
      <c r="I13" s="161">
        <v>0.5</v>
      </c>
      <c r="J13" s="161">
        <v>0.5</v>
      </c>
      <c r="K13" s="161">
        <v>14.3</v>
      </c>
      <c r="L13" s="161">
        <v>17.8</v>
      </c>
      <c r="M13" s="161">
        <v>73.400000000000006</v>
      </c>
      <c r="N13" s="161">
        <v>66.3</v>
      </c>
      <c r="O13" s="161"/>
      <c r="P13" s="189"/>
    </row>
    <row r="14" spans="1:16" ht="14.25">
      <c r="A14" s="158" t="s">
        <v>150</v>
      </c>
      <c r="B14" s="161" t="s">
        <v>59</v>
      </c>
      <c r="C14" s="158" t="s">
        <v>78</v>
      </c>
      <c r="D14" s="158" t="s">
        <v>156</v>
      </c>
      <c r="E14" s="159">
        <v>10</v>
      </c>
      <c r="F14" s="161">
        <v>426.3</v>
      </c>
      <c r="G14" s="161">
        <v>472.4</v>
      </c>
      <c r="H14" s="161">
        <v>589.5</v>
      </c>
      <c r="I14" s="161">
        <v>671.8</v>
      </c>
      <c r="J14" s="161">
        <v>747.6</v>
      </c>
      <c r="K14" s="161">
        <v>737</v>
      </c>
      <c r="L14" s="161">
        <v>898.8</v>
      </c>
      <c r="M14" s="161">
        <v>881.1</v>
      </c>
      <c r="N14" s="161">
        <v>995.48</v>
      </c>
      <c r="O14" s="161"/>
      <c r="P14" s="189"/>
    </row>
    <row r="15" spans="1:16" ht="14.25">
      <c r="A15" s="158" t="s">
        <v>150</v>
      </c>
      <c r="B15" s="161" t="s">
        <v>59</v>
      </c>
      <c r="C15" s="158" t="s">
        <v>123</v>
      </c>
      <c r="D15" s="158" t="s">
        <v>156</v>
      </c>
      <c r="E15" s="159">
        <v>11</v>
      </c>
      <c r="F15" s="161">
        <v>128</v>
      </c>
      <c r="G15" s="161">
        <v>149</v>
      </c>
      <c r="H15" s="161">
        <v>200</v>
      </c>
      <c r="I15" s="161">
        <v>239.3</v>
      </c>
      <c r="J15" s="161">
        <v>290.8</v>
      </c>
      <c r="K15" s="161">
        <v>285.39999999999998</v>
      </c>
      <c r="L15" s="161">
        <v>326.3</v>
      </c>
      <c r="M15" s="161">
        <v>314.89999999999998</v>
      </c>
      <c r="N15" s="161">
        <v>359.9</v>
      </c>
      <c r="O15" s="161"/>
      <c r="P15" s="189"/>
    </row>
    <row r="16" spans="1:16" ht="14.25">
      <c r="A16" s="158" t="s">
        <v>150</v>
      </c>
      <c r="B16" s="161" t="s">
        <v>59</v>
      </c>
      <c r="C16" s="158" t="s">
        <v>125</v>
      </c>
      <c r="D16" s="158" t="s">
        <v>157</v>
      </c>
      <c r="E16" s="159">
        <v>12</v>
      </c>
      <c r="F16" s="161">
        <v>14470</v>
      </c>
      <c r="G16" s="161">
        <v>14817</v>
      </c>
      <c r="H16" s="161">
        <v>15321</v>
      </c>
      <c r="I16" s="161">
        <v>15315</v>
      </c>
      <c r="J16" s="161">
        <v>15011</v>
      </c>
      <c r="K16" s="161">
        <v>14196</v>
      </c>
      <c r="L16" s="161">
        <v>13826</v>
      </c>
      <c r="M16" s="161">
        <v>12602</v>
      </c>
      <c r="N16" s="161">
        <v>13416</v>
      </c>
      <c r="O16" s="161">
        <v>13838</v>
      </c>
      <c r="P16" s="189">
        <v>13845</v>
      </c>
    </row>
    <row r="17" spans="1:16" ht="14.25">
      <c r="A17" s="158" t="s">
        <v>150</v>
      </c>
      <c r="B17" s="161" t="s">
        <v>59</v>
      </c>
      <c r="C17" s="158" t="s">
        <v>126</v>
      </c>
      <c r="D17" s="158" t="s">
        <v>157</v>
      </c>
      <c r="E17" s="159">
        <v>13</v>
      </c>
      <c r="F17" s="161">
        <v>133</v>
      </c>
      <c r="G17" s="161">
        <v>137</v>
      </c>
      <c r="H17" s="161">
        <v>166</v>
      </c>
      <c r="I17" s="161">
        <v>190</v>
      </c>
      <c r="J17" s="161">
        <v>167</v>
      </c>
      <c r="K17" s="161">
        <v>147</v>
      </c>
      <c r="L17" s="161">
        <v>187</v>
      </c>
      <c r="M17" s="161">
        <v>181</v>
      </c>
      <c r="N17" s="161">
        <v>148</v>
      </c>
      <c r="O17" s="161">
        <v>72</v>
      </c>
      <c r="P17" s="189">
        <v>111</v>
      </c>
    </row>
    <row r="18" spans="1:16" ht="14.25">
      <c r="A18" s="158" t="s">
        <v>150</v>
      </c>
      <c r="B18" s="161" t="s">
        <v>59</v>
      </c>
      <c r="C18" s="158" t="s">
        <v>127</v>
      </c>
      <c r="D18" s="158" t="s">
        <v>157</v>
      </c>
      <c r="E18" s="159">
        <v>14</v>
      </c>
      <c r="F18" s="161">
        <v>0</v>
      </c>
      <c r="G18" s="161">
        <v>0</v>
      </c>
      <c r="H18" s="161">
        <v>16</v>
      </c>
      <c r="I18" s="161">
        <v>15</v>
      </c>
      <c r="J18" s="161">
        <v>15</v>
      </c>
      <c r="K18" s="161">
        <v>211</v>
      </c>
      <c r="L18" s="161">
        <v>216</v>
      </c>
      <c r="M18" s="161">
        <v>1450</v>
      </c>
      <c r="N18" s="161">
        <v>1361</v>
      </c>
      <c r="O18" s="161">
        <v>1487</v>
      </c>
      <c r="P18" s="189">
        <v>1480</v>
      </c>
    </row>
    <row r="19" spans="1:16" ht="14.25">
      <c r="A19" s="158" t="s">
        <v>150</v>
      </c>
      <c r="B19" s="161" t="s">
        <v>59</v>
      </c>
      <c r="C19" s="158" t="s">
        <v>102</v>
      </c>
      <c r="D19" s="158" t="s">
        <v>157</v>
      </c>
      <c r="E19" s="159">
        <v>15</v>
      </c>
      <c r="F19" s="161">
        <v>14602</v>
      </c>
      <c r="G19" s="161">
        <v>14954</v>
      </c>
      <c r="H19" s="161">
        <v>15503</v>
      </c>
      <c r="I19" s="161">
        <v>15520</v>
      </c>
      <c r="J19" s="161">
        <v>15193</v>
      </c>
      <c r="K19" s="161">
        <v>14555</v>
      </c>
      <c r="L19" s="161">
        <v>14229</v>
      </c>
      <c r="M19" s="161">
        <v>14233</v>
      </c>
      <c r="N19" s="161">
        <v>14925</v>
      </c>
      <c r="O19" s="161">
        <v>15397</v>
      </c>
      <c r="P19" s="189">
        <v>15436</v>
      </c>
    </row>
    <row r="20" spans="1:16" ht="14.25">
      <c r="A20" s="158" t="s">
        <v>150</v>
      </c>
      <c r="B20" s="161" t="s">
        <v>59</v>
      </c>
      <c r="C20" s="158" t="s">
        <v>128</v>
      </c>
      <c r="D20" s="158" t="s">
        <v>157</v>
      </c>
      <c r="E20" s="159">
        <v>16</v>
      </c>
      <c r="F20" s="161">
        <v>4454</v>
      </c>
      <c r="G20" s="161">
        <v>4683</v>
      </c>
      <c r="H20" s="161">
        <v>5247</v>
      </c>
      <c r="I20" s="161">
        <v>5497</v>
      </c>
      <c r="J20" s="161">
        <v>6071</v>
      </c>
      <c r="K20" s="161">
        <v>5779</v>
      </c>
      <c r="L20" s="161">
        <v>5253</v>
      </c>
      <c r="M20" s="161">
        <v>4860</v>
      </c>
      <c r="N20" s="161">
        <v>4997</v>
      </c>
      <c r="O20" s="161">
        <v>5036</v>
      </c>
      <c r="P20" s="189">
        <v>5012</v>
      </c>
    </row>
    <row r="21" spans="1:16" ht="14.25">
      <c r="A21" s="158" t="s">
        <v>150</v>
      </c>
      <c r="B21" s="161" t="s">
        <v>59</v>
      </c>
      <c r="C21" s="158" t="s">
        <v>132</v>
      </c>
      <c r="D21" s="158" t="s">
        <v>158</v>
      </c>
      <c r="E21" s="159">
        <v>18</v>
      </c>
      <c r="F21" s="161">
        <v>406</v>
      </c>
      <c r="G21" s="161">
        <v>450</v>
      </c>
      <c r="H21" s="161">
        <v>560</v>
      </c>
      <c r="I21" s="161">
        <v>632</v>
      </c>
      <c r="J21" s="161">
        <v>706</v>
      </c>
      <c r="K21" s="161">
        <v>679</v>
      </c>
      <c r="L21" s="161">
        <v>815</v>
      </c>
      <c r="M21" s="161">
        <v>758</v>
      </c>
      <c r="N21" s="161">
        <v>873</v>
      </c>
      <c r="O21" s="161">
        <v>974</v>
      </c>
      <c r="P21" s="189">
        <v>1076</v>
      </c>
    </row>
    <row r="22" spans="1:16" ht="14.25">
      <c r="A22" s="158" t="s">
        <v>150</v>
      </c>
      <c r="B22" s="161" t="s">
        <v>59</v>
      </c>
      <c r="C22" s="158" t="s">
        <v>133</v>
      </c>
      <c r="D22" s="158" t="s">
        <v>158</v>
      </c>
      <c r="E22" s="159">
        <v>19</v>
      </c>
      <c r="F22" s="161">
        <v>6</v>
      </c>
      <c r="G22" s="161">
        <v>8</v>
      </c>
      <c r="H22" s="161">
        <v>11</v>
      </c>
      <c r="I22" s="161">
        <v>15</v>
      </c>
      <c r="J22" s="161">
        <v>13</v>
      </c>
      <c r="K22" s="161">
        <v>12</v>
      </c>
      <c r="L22" s="161">
        <v>18</v>
      </c>
      <c r="M22" s="161">
        <v>18</v>
      </c>
      <c r="N22" s="161">
        <v>18</v>
      </c>
      <c r="O22" s="161">
        <v>10</v>
      </c>
      <c r="P22" s="189">
        <v>15</v>
      </c>
    </row>
    <row r="23" spans="1:16" ht="14.25">
      <c r="A23" s="158" t="s">
        <v>150</v>
      </c>
      <c r="B23" s="161" t="s">
        <v>59</v>
      </c>
      <c r="C23" s="158" t="s">
        <v>134</v>
      </c>
      <c r="D23" s="158" t="s">
        <v>158</v>
      </c>
      <c r="E23" s="159">
        <v>20</v>
      </c>
      <c r="F23" s="161">
        <v>0</v>
      </c>
      <c r="G23" s="161">
        <v>0</v>
      </c>
      <c r="H23" s="161">
        <v>0</v>
      </c>
      <c r="I23" s="161">
        <v>0</v>
      </c>
      <c r="J23" s="161">
        <v>1</v>
      </c>
      <c r="K23" s="161">
        <v>14</v>
      </c>
      <c r="L23" s="161">
        <v>17</v>
      </c>
      <c r="M23" s="161">
        <v>72</v>
      </c>
      <c r="N23" s="161">
        <v>64</v>
      </c>
      <c r="O23" s="161">
        <v>84</v>
      </c>
      <c r="P23" s="189">
        <v>94</v>
      </c>
    </row>
    <row r="24" spans="1:16" ht="14.25">
      <c r="A24" s="158" t="s">
        <v>150</v>
      </c>
      <c r="B24" s="161" t="s">
        <v>59</v>
      </c>
      <c r="C24" s="158" t="s">
        <v>101</v>
      </c>
      <c r="D24" s="158" t="s">
        <v>158</v>
      </c>
      <c r="E24" s="159">
        <v>21</v>
      </c>
      <c r="F24" s="161">
        <v>412</v>
      </c>
      <c r="G24" s="161">
        <v>457</v>
      </c>
      <c r="H24" s="161">
        <v>571</v>
      </c>
      <c r="I24" s="161">
        <v>648</v>
      </c>
      <c r="J24" s="161">
        <v>719</v>
      </c>
      <c r="K24" s="161">
        <v>705</v>
      </c>
      <c r="L24" s="161">
        <v>850</v>
      </c>
      <c r="M24" s="161">
        <v>848</v>
      </c>
      <c r="N24" s="161">
        <v>955</v>
      </c>
      <c r="O24" s="161">
        <v>1067</v>
      </c>
      <c r="P24" s="189">
        <v>1184</v>
      </c>
    </row>
    <row r="25" spans="1:16" ht="14.25">
      <c r="A25" s="158" t="s">
        <v>150</v>
      </c>
      <c r="B25" s="161" t="s">
        <v>59</v>
      </c>
      <c r="C25" s="158" t="s">
        <v>135</v>
      </c>
      <c r="D25" s="158" t="s">
        <v>158</v>
      </c>
      <c r="E25" s="159">
        <v>22</v>
      </c>
      <c r="F25" s="161">
        <v>126</v>
      </c>
      <c r="G25" s="161">
        <v>147</v>
      </c>
      <c r="H25" s="161">
        <v>197</v>
      </c>
      <c r="I25" s="161">
        <v>233</v>
      </c>
      <c r="J25" s="161">
        <v>284</v>
      </c>
      <c r="K25" s="161">
        <v>281</v>
      </c>
      <c r="L25" s="161">
        <v>317</v>
      </c>
      <c r="M25" s="161">
        <v>312</v>
      </c>
      <c r="N25" s="161">
        <v>355</v>
      </c>
      <c r="O25" s="161">
        <v>401</v>
      </c>
      <c r="P25" s="189">
        <v>453</v>
      </c>
    </row>
    <row r="26" spans="1:16" ht="14.25">
      <c r="A26" s="158" t="s">
        <v>150</v>
      </c>
      <c r="B26" s="161" t="s">
        <v>59</v>
      </c>
      <c r="C26" s="158" t="s">
        <v>139</v>
      </c>
      <c r="D26" s="158" t="s">
        <v>159</v>
      </c>
      <c r="E26" s="159">
        <v>24</v>
      </c>
      <c r="F26" s="161">
        <v>28056</v>
      </c>
      <c r="G26" s="161">
        <v>30343</v>
      </c>
      <c r="H26" s="161">
        <v>36561</v>
      </c>
      <c r="I26" s="161">
        <v>41274</v>
      </c>
      <c r="J26" s="161">
        <v>47014</v>
      </c>
      <c r="K26" s="161">
        <v>47861</v>
      </c>
      <c r="L26" s="161">
        <v>58913</v>
      </c>
      <c r="M26" s="161">
        <v>60141</v>
      </c>
      <c r="N26" s="161">
        <v>65085</v>
      </c>
      <c r="O26" s="161">
        <v>70378</v>
      </c>
      <c r="P26" s="189">
        <v>77696</v>
      </c>
    </row>
    <row r="27" spans="1:16" ht="14.25">
      <c r="A27" s="158" t="s">
        <v>150</v>
      </c>
      <c r="B27" s="161" t="s">
        <v>59</v>
      </c>
      <c r="C27" s="158" t="s">
        <v>140</v>
      </c>
      <c r="D27" s="158" t="s">
        <v>159</v>
      </c>
      <c r="E27" s="159">
        <v>25</v>
      </c>
      <c r="F27" s="161">
        <v>47571</v>
      </c>
      <c r="G27" s="161">
        <v>55896</v>
      </c>
      <c r="H27" s="161">
        <v>65523</v>
      </c>
      <c r="I27" s="161">
        <v>79792</v>
      </c>
      <c r="J27" s="161">
        <v>75867</v>
      </c>
      <c r="K27" s="161">
        <v>80684</v>
      </c>
      <c r="L27" s="161">
        <v>98600</v>
      </c>
      <c r="M27" s="161">
        <v>98472</v>
      </c>
      <c r="N27" s="161">
        <v>118327</v>
      </c>
      <c r="O27" s="161">
        <v>134451</v>
      </c>
      <c r="P27" s="189">
        <v>134865</v>
      </c>
    </row>
    <row r="28" spans="1:16" ht="14.25">
      <c r="A28" s="158" t="s">
        <v>150</v>
      </c>
      <c r="B28" s="161" t="s">
        <v>59</v>
      </c>
      <c r="C28" s="158" t="s">
        <v>141</v>
      </c>
      <c r="D28" s="158" t="s">
        <v>159</v>
      </c>
      <c r="E28" s="159">
        <v>26</v>
      </c>
      <c r="F28" s="161">
        <v>0</v>
      </c>
      <c r="G28" s="161">
        <v>0</v>
      </c>
      <c r="H28" s="161">
        <v>27961</v>
      </c>
      <c r="I28" s="161">
        <v>32483</v>
      </c>
      <c r="J28" s="161">
        <v>37050</v>
      </c>
      <c r="K28" s="161">
        <v>66033</v>
      </c>
      <c r="L28" s="161">
        <v>80405</v>
      </c>
      <c r="M28" s="161">
        <v>49591</v>
      </c>
      <c r="N28" s="161">
        <v>47119</v>
      </c>
      <c r="O28" s="161">
        <v>56412</v>
      </c>
      <c r="P28" s="189">
        <v>63347</v>
      </c>
    </row>
    <row r="29" spans="1:16" ht="14.25">
      <c r="A29" s="158" t="s">
        <v>150</v>
      </c>
      <c r="B29" s="161" t="s">
        <v>59</v>
      </c>
      <c r="C29" s="158" t="s">
        <v>142</v>
      </c>
      <c r="D29" s="158" t="s">
        <v>159</v>
      </c>
      <c r="E29" s="159">
        <v>27</v>
      </c>
      <c r="F29" s="161">
        <v>28234</v>
      </c>
      <c r="G29" s="161">
        <v>30577</v>
      </c>
      <c r="H29" s="161">
        <v>36862</v>
      </c>
      <c r="I29" s="161">
        <v>41735</v>
      </c>
      <c r="J29" s="161">
        <v>47321</v>
      </c>
      <c r="K29" s="161">
        <v>48457</v>
      </c>
      <c r="L29" s="161">
        <v>59762</v>
      </c>
      <c r="M29" s="161">
        <v>59554</v>
      </c>
      <c r="N29" s="161">
        <v>63974</v>
      </c>
      <c r="O29" s="161">
        <v>69330</v>
      </c>
      <c r="P29" s="189">
        <v>76729</v>
      </c>
    </row>
    <row r="30" spans="1:16" ht="14.25">
      <c r="A30" s="158" t="s">
        <v>150</v>
      </c>
      <c r="B30" s="161" t="s">
        <v>59</v>
      </c>
      <c r="C30" s="158" t="s">
        <v>143</v>
      </c>
      <c r="D30" s="158" t="s">
        <v>159</v>
      </c>
      <c r="E30" s="159">
        <v>28</v>
      </c>
      <c r="F30" s="161">
        <v>28340</v>
      </c>
      <c r="G30" s="161">
        <v>31394</v>
      </c>
      <c r="H30" s="161">
        <v>37598</v>
      </c>
      <c r="I30" s="161">
        <v>42505</v>
      </c>
      <c r="J30" s="161">
        <v>46826</v>
      </c>
      <c r="K30" s="161">
        <v>48647</v>
      </c>
      <c r="L30" s="161">
        <v>60438</v>
      </c>
      <c r="M30" s="161">
        <v>64275</v>
      </c>
      <c r="N30" s="161">
        <v>71016</v>
      </c>
      <c r="O30" s="161">
        <v>79609</v>
      </c>
      <c r="P30" s="189">
        <v>90347</v>
      </c>
    </row>
    <row r="31" spans="1:16" ht="14.25">
      <c r="A31" s="158" t="s">
        <v>160</v>
      </c>
      <c r="B31" s="158" t="s">
        <v>91</v>
      </c>
      <c r="C31" s="158" t="s">
        <v>118</v>
      </c>
      <c r="D31" s="158" t="s">
        <v>151</v>
      </c>
      <c r="E31" s="159">
        <v>6</v>
      </c>
      <c r="F31" s="161">
        <v>3</v>
      </c>
      <c r="G31" s="161">
        <v>7</v>
      </c>
      <c r="H31" s="161">
        <v>7</v>
      </c>
      <c r="I31" s="161">
        <v>7</v>
      </c>
      <c r="J31" s="161">
        <v>7</v>
      </c>
      <c r="K31" s="161">
        <v>7</v>
      </c>
      <c r="L31" s="161">
        <v>7</v>
      </c>
      <c r="M31" s="161">
        <v>7</v>
      </c>
      <c r="N31" s="161">
        <v>7</v>
      </c>
      <c r="O31" s="161">
        <v>8</v>
      </c>
      <c r="P31" s="189">
        <v>4</v>
      </c>
    </row>
    <row r="32" spans="1:16" ht="14.25">
      <c r="A32" s="158" t="s">
        <v>160</v>
      </c>
      <c r="B32" s="158" t="s">
        <v>92</v>
      </c>
      <c r="C32" s="158" t="s">
        <v>118</v>
      </c>
      <c r="D32" s="158" t="s">
        <v>151</v>
      </c>
      <c r="E32" s="159">
        <v>6</v>
      </c>
      <c r="F32" s="161">
        <v>16</v>
      </c>
      <c r="G32" s="161">
        <v>16</v>
      </c>
      <c r="H32" s="161">
        <v>20</v>
      </c>
      <c r="I32" s="161">
        <v>55</v>
      </c>
      <c r="J32" s="161">
        <v>55</v>
      </c>
      <c r="K32" s="161">
        <v>57</v>
      </c>
      <c r="L32" s="161">
        <v>63</v>
      </c>
      <c r="M32" s="161">
        <v>71</v>
      </c>
      <c r="N32" s="161">
        <v>40</v>
      </c>
      <c r="O32" s="161">
        <v>23</v>
      </c>
      <c r="P32" s="189">
        <v>29</v>
      </c>
    </row>
    <row r="33" spans="1:16" ht="14.25">
      <c r="A33" s="158" t="s">
        <v>160</v>
      </c>
      <c r="B33" s="158" t="s">
        <v>93</v>
      </c>
      <c r="C33" s="158" t="s">
        <v>118</v>
      </c>
      <c r="D33" s="158" t="s">
        <v>151</v>
      </c>
      <c r="E33" s="159">
        <v>6</v>
      </c>
      <c r="F33" s="161">
        <v>16</v>
      </c>
      <c r="G33" s="161">
        <v>16</v>
      </c>
      <c r="H33" s="161">
        <v>16</v>
      </c>
      <c r="I33" s="161">
        <v>16</v>
      </c>
      <c r="J33" s="161">
        <v>16</v>
      </c>
      <c r="K33" s="161">
        <v>16</v>
      </c>
      <c r="L33" s="161">
        <v>23</v>
      </c>
      <c r="M33" s="161">
        <v>14</v>
      </c>
      <c r="N33" s="161">
        <v>14</v>
      </c>
      <c r="O33" s="161">
        <v>14</v>
      </c>
      <c r="P33" s="189">
        <v>14</v>
      </c>
    </row>
    <row r="34" spans="1:16" ht="14.25">
      <c r="A34" s="158" t="s">
        <v>160</v>
      </c>
      <c r="B34" s="158" t="s">
        <v>94</v>
      </c>
      <c r="C34" s="158" t="s">
        <v>118</v>
      </c>
      <c r="D34" s="158" t="s">
        <v>151</v>
      </c>
      <c r="E34" s="159">
        <v>6</v>
      </c>
      <c r="F34" s="161">
        <v>173</v>
      </c>
      <c r="G34" s="161">
        <v>174</v>
      </c>
      <c r="H34" s="161">
        <v>188</v>
      </c>
      <c r="I34" s="161">
        <v>194</v>
      </c>
      <c r="J34" s="161">
        <v>242</v>
      </c>
      <c r="K34" s="161">
        <v>260</v>
      </c>
      <c r="L34" s="161">
        <v>253</v>
      </c>
      <c r="M34" s="161">
        <v>272</v>
      </c>
      <c r="N34" s="161">
        <v>282</v>
      </c>
      <c r="O34" s="161">
        <v>282</v>
      </c>
      <c r="P34" s="189">
        <v>282</v>
      </c>
    </row>
    <row r="35" spans="1:16" ht="14.25">
      <c r="A35" s="158" t="s">
        <v>160</v>
      </c>
      <c r="B35" s="158" t="s">
        <v>91</v>
      </c>
      <c r="C35" s="158" t="s">
        <v>130</v>
      </c>
      <c r="D35" s="158" t="s">
        <v>152</v>
      </c>
      <c r="E35" s="159">
        <v>17</v>
      </c>
      <c r="F35" s="161">
        <v>0.61</v>
      </c>
      <c r="G35" s="161">
        <v>0.64</v>
      </c>
      <c r="H35" s="161">
        <v>0.64</v>
      </c>
      <c r="I35" s="161">
        <v>0.64</v>
      </c>
      <c r="J35" s="161">
        <v>0.64</v>
      </c>
      <c r="K35" s="161">
        <v>0.62</v>
      </c>
      <c r="L35" s="161">
        <v>0.61</v>
      </c>
      <c r="M35" s="161">
        <v>0.61</v>
      </c>
      <c r="N35" s="161">
        <v>0.59</v>
      </c>
      <c r="O35" s="161">
        <v>0.54</v>
      </c>
      <c r="P35" s="189">
        <v>0.56999999999999995</v>
      </c>
    </row>
    <row r="36" spans="1:16" ht="14.25">
      <c r="A36" s="158" t="s">
        <v>160</v>
      </c>
      <c r="B36" s="158" t="s">
        <v>92</v>
      </c>
      <c r="C36" s="158" t="s">
        <v>130</v>
      </c>
      <c r="D36" s="158" t="s">
        <v>152</v>
      </c>
      <c r="E36" s="159">
        <v>17</v>
      </c>
      <c r="F36" s="161">
        <v>0.86</v>
      </c>
      <c r="G36" s="161">
        <v>0.88</v>
      </c>
      <c r="H36" s="161">
        <v>0.87</v>
      </c>
      <c r="I36" s="161">
        <v>0.87</v>
      </c>
      <c r="J36" s="161">
        <v>0.86</v>
      </c>
      <c r="K36" s="161">
        <v>0.84</v>
      </c>
      <c r="L36" s="161">
        <v>0.84</v>
      </c>
      <c r="M36" s="161">
        <v>0.84</v>
      </c>
      <c r="N36" s="161">
        <v>0.83</v>
      </c>
      <c r="O36" s="161">
        <v>0.84</v>
      </c>
      <c r="P36" s="189">
        <v>0.83</v>
      </c>
    </row>
    <row r="37" spans="1:16" ht="14.25">
      <c r="A37" s="158" t="s">
        <v>160</v>
      </c>
      <c r="B37" s="158" t="s">
        <v>93</v>
      </c>
      <c r="C37" s="158" t="s">
        <v>130</v>
      </c>
      <c r="D37" s="158" t="s">
        <v>152</v>
      </c>
      <c r="E37" s="159">
        <v>17</v>
      </c>
      <c r="F37" s="161">
        <v>0.47</v>
      </c>
      <c r="G37" s="161">
        <v>0.47</v>
      </c>
      <c r="H37" s="161">
        <v>0.47</v>
      </c>
      <c r="I37" s="161">
        <v>0.49</v>
      </c>
      <c r="J37" s="161">
        <v>0.47</v>
      </c>
      <c r="K37" s="161">
        <v>0.46</v>
      </c>
      <c r="L37" s="161">
        <v>0.46</v>
      </c>
      <c r="M37" s="161">
        <v>0.41</v>
      </c>
      <c r="N37" s="161">
        <v>0.42</v>
      </c>
      <c r="O37" s="161">
        <v>0.43</v>
      </c>
      <c r="P37" s="189">
        <v>0.42</v>
      </c>
    </row>
    <row r="38" spans="1:16" ht="14.25">
      <c r="A38" s="158" t="s">
        <v>160</v>
      </c>
      <c r="B38" s="158" t="s">
        <v>94</v>
      </c>
      <c r="C38" s="158" t="s">
        <v>130</v>
      </c>
      <c r="D38" s="158" t="s">
        <v>152</v>
      </c>
      <c r="E38" s="159">
        <v>17</v>
      </c>
      <c r="F38" s="161">
        <v>0.22</v>
      </c>
      <c r="G38" s="161">
        <v>0.26</v>
      </c>
      <c r="H38" s="161">
        <v>0.32</v>
      </c>
      <c r="I38" s="161">
        <v>0.32</v>
      </c>
      <c r="J38" s="161">
        <v>0.32</v>
      </c>
      <c r="K38" s="161">
        <v>0.4</v>
      </c>
      <c r="L38" s="161">
        <v>0.42</v>
      </c>
      <c r="M38" s="161">
        <v>0.36</v>
      </c>
      <c r="N38" s="161">
        <v>0.36</v>
      </c>
      <c r="O38" s="161">
        <v>0.37</v>
      </c>
      <c r="P38" s="189">
        <v>0.37</v>
      </c>
    </row>
    <row r="39" spans="1:16" ht="14.25">
      <c r="A39" s="158" t="s">
        <v>160</v>
      </c>
      <c r="B39" s="158" t="s">
        <v>91</v>
      </c>
      <c r="C39" s="158" t="s">
        <v>137</v>
      </c>
      <c r="D39" s="158" t="s">
        <v>153</v>
      </c>
      <c r="E39" s="159">
        <v>23</v>
      </c>
      <c r="F39" s="161">
        <v>0.33</v>
      </c>
      <c r="G39" s="161">
        <v>0.35</v>
      </c>
      <c r="H39" s="161">
        <v>0.37</v>
      </c>
      <c r="I39" s="161">
        <v>0.36</v>
      </c>
      <c r="J39" s="161">
        <v>0.36</v>
      </c>
      <c r="K39" s="161">
        <v>0.36</v>
      </c>
      <c r="L39" s="161">
        <v>0.36</v>
      </c>
      <c r="M39" s="161">
        <v>0.35</v>
      </c>
      <c r="N39" s="161">
        <v>0.34</v>
      </c>
      <c r="O39" s="161">
        <v>0.31</v>
      </c>
      <c r="P39" s="189">
        <v>0.35</v>
      </c>
    </row>
    <row r="40" spans="1:16" ht="14.25">
      <c r="A40" s="158" t="s">
        <v>160</v>
      </c>
      <c r="B40" s="158" t="s">
        <v>92</v>
      </c>
      <c r="C40" s="158" t="s">
        <v>137</v>
      </c>
      <c r="D40" s="158" t="s">
        <v>153</v>
      </c>
      <c r="E40" s="159">
        <v>23</v>
      </c>
      <c r="F40" s="161">
        <v>0.66</v>
      </c>
      <c r="G40" s="161">
        <v>0.66</v>
      </c>
      <c r="H40" s="161">
        <v>0.66</v>
      </c>
      <c r="I40" s="161">
        <v>0.65</v>
      </c>
      <c r="J40" s="161">
        <v>0.64</v>
      </c>
      <c r="K40" s="161">
        <v>0.61</v>
      </c>
      <c r="L40" s="161">
        <v>0.61</v>
      </c>
      <c r="M40" s="161">
        <v>0.57999999999999996</v>
      </c>
      <c r="N40" s="161">
        <v>0.59</v>
      </c>
      <c r="O40" s="161">
        <v>0.57999999999999996</v>
      </c>
      <c r="P40" s="189">
        <v>0.56999999999999995</v>
      </c>
    </row>
    <row r="41" spans="1:16" ht="14.25">
      <c r="A41" s="158" t="s">
        <v>160</v>
      </c>
      <c r="B41" s="158" t="s">
        <v>93</v>
      </c>
      <c r="C41" s="158" t="s">
        <v>137</v>
      </c>
      <c r="D41" s="158" t="s">
        <v>153</v>
      </c>
      <c r="E41" s="159">
        <v>23</v>
      </c>
      <c r="F41" s="161">
        <v>0.18</v>
      </c>
      <c r="G41" s="161">
        <v>0.18</v>
      </c>
      <c r="H41" s="161">
        <v>0.19</v>
      </c>
      <c r="I41" s="161">
        <v>0.21</v>
      </c>
      <c r="J41" s="161">
        <v>0.21</v>
      </c>
      <c r="K41" s="161">
        <v>0.21</v>
      </c>
      <c r="L41" s="161">
        <v>0.22</v>
      </c>
      <c r="M41" s="161">
        <v>0.18</v>
      </c>
      <c r="N41" s="161">
        <v>0.19</v>
      </c>
      <c r="O41" s="161">
        <v>0.2</v>
      </c>
      <c r="P41" s="189">
        <v>0.21</v>
      </c>
    </row>
    <row r="42" spans="1:16" ht="14.25">
      <c r="A42" s="158" t="s">
        <v>160</v>
      </c>
      <c r="B42" s="158" t="s">
        <v>94</v>
      </c>
      <c r="C42" s="158" t="s">
        <v>137</v>
      </c>
      <c r="D42" s="158" t="s">
        <v>153</v>
      </c>
      <c r="E42" s="159">
        <v>23</v>
      </c>
      <c r="F42" s="161">
        <v>7.0000000000000007E-2</v>
      </c>
      <c r="G42" s="161">
        <v>0.1</v>
      </c>
      <c r="H42" s="161">
        <v>0.18</v>
      </c>
      <c r="I42" s="161">
        <v>0.19</v>
      </c>
      <c r="J42" s="161">
        <v>0.2</v>
      </c>
      <c r="K42" s="161">
        <v>0.2</v>
      </c>
      <c r="L42" s="161">
        <v>0.2</v>
      </c>
      <c r="M42" s="161">
        <v>0.2</v>
      </c>
      <c r="N42" s="161">
        <v>0.2</v>
      </c>
      <c r="O42" s="161">
        <v>0.2</v>
      </c>
      <c r="P42" s="189">
        <v>0.2</v>
      </c>
    </row>
    <row r="43" spans="1:16" ht="14.25">
      <c r="A43" s="158" t="s">
        <v>160</v>
      </c>
      <c r="B43" s="158" t="s">
        <v>91</v>
      </c>
      <c r="C43" s="158" t="s">
        <v>144</v>
      </c>
      <c r="D43" s="158" t="s">
        <v>154</v>
      </c>
      <c r="E43" s="159">
        <v>30</v>
      </c>
      <c r="F43" s="161">
        <v>146468</v>
      </c>
      <c r="G43" s="161">
        <v>152415</v>
      </c>
      <c r="H43" s="161">
        <v>167953</v>
      </c>
      <c r="I43" s="161">
        <v>178170</v>
      </c>
      <c r="J43" s="161">
        <v>191047</v>
      </c>
      <c r="K43" s="161">
        <v>197275</v>
      </c>
      <c r="L43" s="161">
        <v>227445</v>
      </c>
      <c r="M43" s="161">
        <v>222770</v>
      </c>
      <c r="N43" s="161">
        <v>242577</v>
      </c>
      <c r="O43" s="161">
        <v>278256</v>
      </c>
      <c r="P43" s="189">
        <v>274219</v>
      </c>
    </row>
    <row r="44" spans="1:16" ht="14.25">
      <c r="A44" s="158" t="s">
        <v>160</v>
      </c>
      <c r="B44" s="158" t="s">
        <v>92</v>
      </c>
      <c r="C44" s="158" t="s">
        <v>144</v>
      </c>
      <c r="D44" s="158" t="s">
        <v>154</v>
      </c>
      <c r="E44" s="159">
        <v>30</v>
      </c>
      <c r="F44" s="161">
        <v>35786</v>
      </c>
      <c r="G44" s="161">
        <v>39432</v>
      </c>
      <c r="H44" s="161">
        <v>45864</v>
      </c>
      <c r="I44" s="161">
        <v>51838</v>
      </c>
      <c r="J44" s="161">
        <v>59534</v>
      </c>
      <c r="K44" s="161">
        <v>61795</v>
      </c>
      <c r="L44" s="161">
        <v>75397</v>
      </c>
      <c r="M44" s="161">
        <v>80121</v>
      </c>
      <c r="N44" s="161">
        <v>84725</v>
      </c>
      <c r="O44" s="161">
        <v>92386</v>
      </c>
      <c r="P44" s="189">
        <v>102061</v>
      </c>
    </row>
    <row r="45" spans="1:16" ht="14.25">
      <c r="A45" s="158" t="s">
        <v>160</v>
      </c>
      <c r="B45" s="158" t="s">
        <v>93</v>
      </c>
      <c r="C45" s="158" t="s">
        <v>144</v>
      </c>
      <c r="D45" s="158" t="s">
        <v>154</v>
      </c>
      <c r="E45" s="159">
        <v>30</v>
      </c>
      <c r="F45" s="161">
        <v>143357</v>
      </c>
      <c r="G45" s="161">
        <v>150091</v>
      </c>
      <c r="H45" s="161">
        <v>161957</v>
      </c>
      <c r="I45" s="161">
        <v>173127</v>
      </c>
      <c r="J45" s="161">
        <v>185529</v>
      </c>
      <c r="K45" s="161">
        <v>192723</v>
      </c>
      <c r="L45" s="161">
        <v>213262</v>
      </c>
      <c r="M45" s="161">
        <v>219405</v>
      </c>
      <c r="N45" s="161">
        <v>224493</v>
      </c>
      <c r="O45" s="161">
        <v>237417</v>
      </c>
      <c r="P45" s="189">
        <v>245467</v>
      </c>
    </row>
    <row r="46" spans="1:16" ht="14.25">
      <c r="A46" s="158" t="s">
        <v>160</v>
      </c>
      <c r="B46" s="158" t="s">
        <v>94</v>
      </c>
      <c r="C46" s="158" t="s">
        <v>144</v>
      </c>
      <c r="D46" s="158" t="s">
        <v>154</v>
      </c>
      <c r="E46" s="159">
        <v>30</v>
      </c>
      <c r="F46" s="161">
        <v>38619</v>
      </c>
      <c r="G46" s="161">
        <v>41668</v>
      </c>
      <c r="H46" s="161">
        <v>47343</v>
      </c>
      <c r="I46" s="161">
        <v>54111</v>
      </c>
      <c r="J46" s="161">
        <v>55727</v>
      </c>
      <c r="K46" s="161">
        <v>72112</v>
      </c>
      <c r="L46" s="161">
        <v>97384</v>
      </c>
      <c r="M46" s="161">
        <v>96007</v>
      </c>
      <c r="N46" s="161">
        <v>108280</v>
      </c>
      <c r="O46" s="161">
        <v>124276</v>
      </c>
      <c r="P46" s="189">
        <v>140313</v>
      </c>
    </row>
    <row r="47" spans="1:16" ht="14.25">
      <c r="A47" s="158" t="s">
        <v>160</v>
      </c>
      <c r="B47" s="158" t="s">
        <v>91</v>
      </c>
      <c r="C47" s="158" t="s">
        <v>110</v>
      </c>
      <c r="D47" s="158" t="s">
        <v>155</v>
      </c>
      <c r="E47" s="159">
        <v>1</v>
      </c>
      <c r="F47" s="161">
        <v>16</v>
      </c>
      <c r="G47" s="161">
        <v>15</v>
      </c>
      <c r="H47" s="161">
        <v>14</v>
      </c>
      <c r="I47" s="161">
        <v>12</v>
      </c>
      <c r="J47" s="161">
        <v>11</v>
      </c>
      <c r="K47" s="161">
        <v>10</v>
      </c>
      <c r="L47" s="161">
        <v>8</v>
      </c>
      <c r="M47" s="161">
        <v>7</v>
      </c>
      <c r="N47" s="161">
        <v>5</v>
      </c>
      <c r="O47" s="161">
        <v>4</v>
      </c>
      <c r="P47" s="189">
        <v>2</v>
      </c>
    </row>
    <row r="48" spans="1:16" ht="14.25">
      <c r="A48" s="158" t="s">
        <v>160</v>
      </c>
      <c r="B48" s="158" t="s">
        <v>92</v>
      </c>
      <c r="C48" s="158" t="s">
        <v>110</v>
      </c>
      <c r="D48" s="158" t="s">
        <v>155</v>
      </c>
      <c r="E48" s="159">
        <v>1</v>
      </c>
      <c r="F48" s="161">
        <v>42</v>
      </c>
      <c r="G48" s="161">
        <v>41</v>
      </c>
      <c r="H48" s="161">
        <v>40</v>
      </c>
      <c r="I48" s="161">
        <v>38</v>
      </c>
      <c r="J48" s="161">
        <v>34</v>
      </c>
      <c r="K48" s="161">
        <v>33</v>
      </c>
      <c r="L48" s="161">
        <v>31</v>
      </c>
      <c r="M48" s="161">
        <v>24</v>
      </c>
      <c r="N48" s="161">
        <v>22</v>
      </c>
      <c r="O48" s="161">
        <v>21</v>
      </c>
      <c r="P48" s="189">
        <v>19</v>
      </c>
    </row>
    <row r="49" spans="1:16" ht="14.25">
      <c r="A49" s="158" t="s">
        <v>160</v>
      </c>
      <c r="B49" s="158" t="s">
        <v>93</v>
      </c>
      <c r="C49" s="158" t="s">
        <v>110</v>
      </c>
      <c r="D49" s="158" t="s">
        <v>155</v>
      </c>
      <c r="E49" s="159">
        <v>1</v>
      </c>
      <c r="F49" s="161">
        <v>10</v>
      </c>
      <c r="G49" s="161">
        <v>10</v>
      </c>
      <c r="H49" s="161">
        <v>12</v>
      </c>
      <c r="I49" s="161">
        <v>12</v>
      </c>
      <c r="J49" s="161">
        <v>12</v>
      </c>
      <c r="K49" s="161">
        <v>11</v>
      </c>
      <c r="L49" s="161">
        <v>10</v>
      </c>
      <c r="M49" s="161">
        <v>8</v>
      </c>
      <c r="N49" s="161">
        <v>7</v>
      </c>
      <c r="O49" s="161">
        <v>6</v>
      </c>
      <c r="P49" s="189">
        <v>5</v>
      </c>
    </row>
    <row r="50" spans="1:16" ht="14.25">
      <c r="A50" s="158" t="s">
        <v>160</v>
      </c>
      <c r="B50" s="158" t="s">
        <v>94</v>
      </c>
      <c r="C50" s="158" t="s">
        <v>110</v>
      </c>
      <c r="D50" s="158" t="s">
        <v>155</v>
      </c>
      <c r="E50" s="159">
        <v>1</v>
      </c>
      <c r="F50" s="161">
        <v>35</v>
      </c>
      <c r="G50" s="161">
        <v>33</v>
      </c>
      <c r="H50" s="161">
        <v>28</v>
      </c>
      <c r="I50" s="161">
        <v>27</v>
      </c>
      <c r="J50" s="161">
        <v>25</v>
      </c>
      <c r="K50" s="161">
        <v>20</v>
      </c>
      <c r="L50" s="161">
        <v>18</v>
      </c>
      <c r="M50" s="161">
        <v>16</v>
      </c>
      <c r="N50" s="161">
        <v>15</v>
      </c>
      <c r="O50" s="161">
        <v>14</v>
      </c>
      <c r="P50" s="189">
        <v>14</v>
      </c>
    </row>
    <row r="51" spans="1:16" ht="14.25">
      <c r="A51" s="158" t="s">
        <v>160</v>
      </c>
      <c r="B51" s="158" t="s">
        <v>92</v>
      </c>
      <c r="C51" s="158" t="s">
        <v>112</v>
      </c>
      <c r="D51" s="158" t="s">
        <v>155</v>
      </c>
      <c r="E51" s="159">
        <v>2</v>
      </c>
      <c r="F51" s="161">
        <v>2</v>
      </c>
      <c r="G51" s="161">
        <v>2</v>
      </c>
      <c r="H51" s="161">
        <v>2</v>
      </c>
      <c r="I51" s="161">
        <v>1</v>
      </c>
      <c r="J51" s="161">
        <v>0</v>
      </c>
      <c r="K51" s="161">
        <v>0</v>
      </c>
      <c r="L51" s="161">
        <v>1</v>
      </c>
      <c r="M51" s="161">
        <v>1</v>
      </c>
      <c r="N51" s="161">
        <v>2</v>
      </c>
      <c r="O51" s="161">
        <v>1</v>
      </c>
      <c r="P51" s="189">
        <v>1</v>
      </c>
    </row>
    <row r="52" spans="1:16" ht="14.25">
      <c r="A52" s="158" t="s">
        <v>160</v>
      </c>
      <c r="B52" s="158" t="s">
        <v>93</v>
      </c>
      <c r="C52" s="158" t="s">
        <v>112</v>
      </c>
      <c r="D52" s="158" t="s">
        <v>155</v>
      </c>
      <c r="E52" s="159">
        <v>2</v>
      </c>
      <c r="F52" s="161"/>
      <c r="G52" s="161"/>
      <c r="H52" s="161"/>
      <c r="I52" s="161"/>
      <c r="J52" s="161"/>
      <c r="K52" s="161"/>
      <c r="L52" s="161"/>
      <c r="M52" s="161"/>
      <c r="N52" s="161"/>
      <c r="O52" s="161"/>
      <c r="P52" s="189"/>
    </row>
    <row r="53" spans="1:16" ht="14.25">
      <c r="A53" s="158" t="s">
        <v>160</v>
      </c>
      <c r="B53" s="158" t="s">
        <v>94</v>
      </c>
      <c r="C53" s="158" t="s">
        <v>112</v>
      </c>
      <c r="D53" s="158" t="s">
        <v>155</v>
      </c>
      <c r="E53" s="159">
        <v>2</v>
      </c>
      <c r="F53" s="161">
        <v>11</v>
      </c>
      <c r="G53" s="161">
        <v>11</v>
      </c>
      <c r="H53" s="161">
        <v>12</v>
      </c>
      <c r="I53" s="161">
        <v>13</v>
      </c>
      <c r="J53" s="161">
        <v>14</v>
      </c>
      <c r="K53" s="161">
        <v>12</v>
      </c>
      <c r="L53" s="161">
        <v>11</v>
      </c>
      <c r="M53" s="161">
        <v>10</v>
      </c>
      <c r="N53" s="161">
        <v>11</v>
      </c>
      <c r="O53" s="161">
        <v>9</v>
      </c>
      <c r="P53" s="189">
        <v>9</v>
      </c>
    </row>
    <row r="54" spans="1:16" ht="14.25">
      <c r="A54" s="158" t="s">
        <v>160</v>
      </c>
      <c r="B54" s="158" t="s">
        <v>92</v>
      </c>
      <c r="C54" s="158" t="s">
        <v>114</v>
      </c>
      <c r="D54" s="158" t="s">
        <v>155</v>
      </c>
      <c r="E54" s="159">
        <v>3</v>
      </c>
      <c r="F54" s="161">
        <v>0</v>
      </c>
      <c r="G54" s="161">
        <v>0</v>
      </c>
      <c r="H54" s="161">
        <v>0</v>
      </c>
      <c r="I54" s="161">
        <v>0</v>
      </c>
      <c r="J54" s="161">
        <v>0</v>
      </c>
      <c r="K54" s="161">
        <v>0</v>
      </c>
      <c r="L54" s="161">
        <v>0</v>
      </c>
      <c r="M54" s="161">
        <v>1</v>
      </c>
      <c r="N54" s="161">
        <v>1</v>
      </c>
      <c r="O54" s="161">
        <v>1</v>
      </c>
      <c r="P54" s="189">
        <v>1</v>
      </c>
    </row>
    <row r="55" spans="1:16" ht="14.25">
      <c r="A55" s="158" t="s">
        <v>160</v>
      </c>
      <c r="B55" s="158" t="s">
        <v>93</v>
      </c>
      <c r="C55" s="158" t="s">
        <v>114</v>
      </c>
      <c r="D55" s="158" t="s">
        <v>155</v>
      </c>
      <c r="E55" s="159">
        <v>3</v>
      </c>
      <c r="F55" s="161">
        <v>0</v>
      </c>
      <c r="G55" s="161">
        <v>0</v>
      </c>
      <c r="H55" s="161">
        <v>0</v>
      </c>
      <c r="I55" s="161">
        <v>0</v>
      </c>
      <c r="J55" s="161">
        <v>0</v>
      </c>
      <c r="K55" s="161">
        <v>1</v>
      </c>
      <c r="L55" s="161">
        <v>1</v>
      </c>
      <c r="M55" s="161">
        <v>1</v>
      </c>
      <c r="N55" s="161">
        <v>0</v>
      </c>
      <c r="O55" s="161">
        <v>0</v>
      </c>
      <c r="P55" s="189">
        <v>0</v>
      </c>
    </row>
    <row r="56" spans="1:16" ht="14.25">
      <c r="A56" s="158" t="s">
        <v>160</v>
      </c>
      <c r="B56" s="158" t="s">
        <v>94</v>
      </c>
      <c r="C56" s="158" t="s">
        <v>114</v>
      </c>
      <c r="D56" s="158" t="s">
        <v>155</v>
      </c>
      <c r="E56" s="159">
        <v>3</v>
      </c>
      <c r="F56" s="161">
        <v>0</v>
      </c>
      <c r="G56" s="161">
        <v>0</v>
      </c>
      <c r="H56" s="161">
        <v>1</v>
      </c>
      <c r="I56" s="161">
        <v>1</v>
      </c>
      <c r="J56" s="161">
        <v>1</v>
      </c>
      <c r="K56" s="161">
        <v>1</v>
      </c>
      <c r="L56" s="161">
        <v>1</v>
      </c>
      <c r="M56" s="161">
        <v>1</v>
      </c>
      <c r="N56" s="161">
        <v>1</v>
      </c>
      <c r="O56" s="161">
        <v>1</v>
      </c>
      <c r="P56" s="189">
        <v>1</v>
      </c>
    </row>
    <row r="57" spans="1:16" ht="14.25">
      <c r="A57" s="158" t="s">
        <v>160</v>
      </c>
      <c r="B57" s="158" t="s">
        <v>91</v>
      </c>
      <c r="C57" s="158" t="s">
        <v>95</v>
      </c>
      <c r="D57" s="158" t="s">
        <v>155</v>
      </c>
      <c r="E57" s="159">
        <v>4</v>
      </c>
      <c r="F57" s="161">
        <v>16</v>
      </c>
      <c r="G57" s="161">
        <v>15</v>
      </c>
      <c r="H57" s="161">
        <v>14</v>
      </c>
      <c r="I57" s="161">
        <v>12</v>
      </c>
      <c r="J57" s="161">
        <v>11</v>
      </c>
      <c r="K57" s="161">
        <v>10</v>
      </c>
      <c r="L57" s="161">
        <v>8</v>
      </c>
      <c r="M57" s="161">
        <v>7</v>
      </c>
      <c r="N57" s="161">
        <v>5</v>
      </c>
      <c r="O57" s="161">
        <v>4</v>
      </c>
      <c r="P57" s="189">
        <v>2</v>
      </c>
    </row>
    <row r="58" spans="1:16" ht="14.25">
      <c r="A58" s="158" t="s">
        <v>160</v>
      </c>
      <c r="B58" s="158" t="s">
        <v>92</v>
      </c>
      <c r="C58" s="158" t="s">
        <v>95</v>
      </c>
      <c r="D58" s="158" t="s">
        <v>155</v>
      </c>
      <c r="E58" s="159">
        <v>4</v>
      </c>
      <c r="F58" s="161">
        <v>44</v>
      </c>
      <c r="G58" s="161">
        <v>43</v>
      </c>
      <c r="H58" s="161">
        <v>42</v>
      </c>
      <c r="I58" s="161">
        <v>39</v>
      </c>
      <c r="J58" s="161">
        <v>34</v>
      </c>
      <c r="K58" s="161">
        <v>33</v>
      </c>
      <c r="L58" s="161">
        <v>32</v>
      </c>
      <c r="M58" s="161">
        <v>26</v>
      </c>
      <c r="N58" s="161">
        <v>25</v>
      </c>
      <c r="O58" s="161">
        <v>23</v>
      </c>
      <c r="P58" s="189">
        <v>23</v>
      </c>
    </row>
    <row r="59" spans="1:16" ht="14.25">
      <c r="A59" s="158" t="s">
        <v>160</v>
      </c>
      <c r="B59" s="158" t="s">
        <v>93</v>
      </c>
      <c r="C59" s="158" t="s">
        <v>95</v>
      </c>
      <c r="D59" s="158" t="s">
        <v>155</v>
      </c>
      <c r="E59" s="159">
        <v>4</v>
      </c>
      <c r="F59" s="161">
        <v>10</v>
      </c>
      <c r="G59" s="161">
        <v>10</v>
      </c>
      <c r="H59" s="161">
        <v>12</v>
      </c>
      <c r="I59" s="161">
        <v>12</v>
      </c>
      <c r="J59" s="161">
        <v>12</v>
      </c>
      <c r="K59" s="161">
        <v>12</v>
      </c>
      <c r="L59" s="161">
        <v>11</v>
      </c>
      <c r="M59" s="161">
        <v>9</v>
      </c>
      <c r="N59" s="161">
        <v>7</v>
      </c>
      <c r="O59" s="161">
        <v>6</v>
      </c>
      <c r="P59" s="189">
        <v>5</v>
      </c>
    </row>
    <row r="60" spans="1:16" ht="14.25">
      <c r="A60" s="158" t="s">
        <v>160</v>
      </c>
      <c r="B60" s="158" t="s">
        <v>94</v>
      </c>
      <c r="C60" s="158" t="s">
        <v>95</v>
      </c>
      <c r="D60" s="158" t="s">
        <v>155</v>
      </c>
      <c r="E60" s="159">
        <v>4</v>
      </c>
      <c r="F60" s="161">
        <v>46</v>
      </c>
      <c r="G60" s="161">
        <v>44</v>
      </c>
      <c r="H60" s="161">
        <v>41</v>
      </c>
      <c r="I60" s="161">
        <v>41</v>
      </c>
      <c r="J60" s="161">
        <v>40</v>
      </c>
      <c r="K60" s="161">
        <v>33</v>
      </c>
      <c r="L60" s="161">
        <v>30</v>
      </c>
      <c r="M60" s="161">
        <v>27</v>
      </c>
      <c r="N60" s="161">
        <v>27</v>
      </c>
      <c r="O60" s="161">
        <v>24</v>
      </c>
      <c r="P60" s="189">
        <v>24</v>
      </c>
    </row>
    <row r="61" spans="1:16" ht="14.25">
      <c r="A61" s="158" t="s">
        <v>160</v>
      </c>
      <c r="B61" s="158" t="s">
        <v>91</v>
      </c>
      <c r="C61" s="158" t="s">
        <v>117</v>
      </c>
      <c r="D61" s="158" t="s">
        <v>155</v>
      </c>
      <c r="E61" s="159">
        <v>5</v>
      </c>
      <c r="F61" s="161">
        <v>1</v>
      </c>
      <c r="G61" s="161">
        <v>2</v>
      </c>
      <c r="H61" s="161">
        <v>2</v>
      </c>
      <c r="I61" s="161">
        <v>2</v>
      </c>
      <c r="J61" s="161">
        <v>2</v>
      </c>
      <c r="K61" s="161">
        <v>2</v>
      </c>
      <c r="L61" s="161">
        <v>2</v>
      </c>
      <c r="M61" s="161">
        <v>2</v>
      </c>
      <c r="N61" s="161">
        <v>2</v>
      </c>
      <c r="O61" s="161">
        <v>2</v>
      </c>
      <c r="P61" s="189">
        <v>1</v>
      </c>
    </row>
    <row r="62" spans="1:16" ht="14.25">
      <c r="A62" s="158" t="s">
        <v>160</v>
      </c>
      <c r="B62" s="158" t="s">
        <v>92</v>
      </c>
      <c r="C62" s="158" t="s">
        <v>117</v>
      </c>
      <c r="D62" s="158" t="s">
        <v>155</v>
      </c>
      <c r="E62" s="159">
        <v>5</v>
      </c>
      <c r="F62" s="161">
        <v>2</v>
      </c>
      <c r="G62" s="161">
        <v>2</v>
      </c>
      <c r="H62" s="161">
        <v>3</v>
      </c>
      <c r="I62" s="161">
        <v>5</v>
      </c>
      <c r="J62" s="161">
        <v>5</v>
      </c>
      <c r="K62" s="161">
        <v>6</v>
      </c>
      <c r="L62" s="161">
        <v>4</v>
      </c>
      <c r="M62" s="161">
        <v>5</v>
      </c>
      <c r="N62" s="161">
        <v>4</v>
      </c>
      <c r="O62" s="161">
        <v>3</v>
      </c>
      <c r="P62" s="189">
        <v>3</v>
      </c>
    </row>
    <row r="63" spans="1:16" ht="14.25">
      <c r="A63" s="158" t="s">
        <v>160</v>
      </c>
      <c r="B63" s="158" t="s">
        <v>93</v>
      </c>
      <c r="C63" s="158" t="s">
        <v>117</v>
      </c>
      <c r="D63" s="158" t="s">
        <v>155</v>
      </c>
      <c r="E63" s="159">
        <v>5</v>
      </c>
      <c r="F63" s="161">
        <v>4</v>
      </c>
      <c r="G63" s="161">
        <v>4</v>
      </c>
      <c r="H63" s="161">
        <v>4</v>
      </c>
      <c r="I63" s="161">
        <v>4</v>
      </c>
      <c r="J63" s="161">
        <v>4</v>
      </c>
      <c r="K63" s="161">
        <v>4</v>
      </c>
      <c r="L63" s="161">
        <v>3</v>
      </c>
      <c r="M63" s="161">
        <v>2</v>
      </c>
      <c r="N63" s="161">
        <v>2</v>
      </c>
      <c r="O63" s="161">
        <v>2</v>
      </c>
      <c r="P63" s="189">
        <v>2</v>
      </c>
    </row>
    <row r="64" spans="1:16" ht="14.25">
      <c r="A64" s="158" t="s">
        <v>160</v>
      </c>
      <c r="B64" s="158" t="s">
        <v>94</v>
      </c>
      <c r="C64" s="158" t="s">
        <v>117</v>
      </c>
      <c r="D64" s="158" t="s">
        <v>155</v>
      </c>
      <c r="E64" s="159">
        <v>5</v>
      </c>
      <c r="F64" s="161">
        <v>21</v>
      </c>
      <c r="G64" s="161">
        <v>21</v>
      </c>
      <c r="H64" s="161">
        <v>21</v>
      </c>
      <c r="I64" s="161">
        <v>22</v>
      </c>
      <c r="J64" s="161">
        <v>24</v>
      </c>
      <c r="K64" s="161">
        <v>21</v>
      </c>
      <c r="L64" s="161">
        <v>20</v>
      </c>
      <c r="M64" s="161">
        <v>20</v>
      </c>
      <c r="N64" s="161">
        <v>18</v>
      </c>
      <c r="O64" s="161">
        <v>18</v>
      </c>
      <c r="P64" s="189">
        <v>18</v>
      </c>
    </row>
    <row r="65" spans="1:16" ht="14.25">
      <c r="A65" s="158" t="s">
        <v>160</v>
      </c>
      <c r="B65" s="158" t="s">
        <v>91</v>
      </c>
      <c r="C65" s="158" t="s">
        <v>120</v>
      </c>
      <c r="D65" s="158" t="s">
        <v>156</v>
      </c>
      <c r="E65" s="159">
        <v>7</v>
      </c>
      <c r="F65" s="161">
        <v>17</v>
      </c>
      <c r="G65" s="161">
        <v>19.2</v>
      </c>
      <c r="H65" s="161">
        <v>21.3</v>
      </c>
      <c r="I65" s="161">
        <v>19.899999999999999</v>
      </c>
      <c r="J65" s="161">
        <v>20.8</v>
      </c>
      <c r="K65" s="161">
        <v>20.3</v>
      </c>
      <c r="L65" s="161">
        <v>21.2</v>
      </c>
      <c r="M65" s="161">
        <v>19.600000000000001</v>
      </c>
      <c r="N65" s="161">
        <v>19</v>
      </c>
      <c r="O65" s="161"/>
      <c r="P65" s="189"/>
    </row>
    <row r="66" spans="1:16" ht="14.25">
      <c r="A66" s="158" t="s">
        <v>160</v>
      </c>
      <c r="B66" s="158" t="s">
        <v>92</v>
      </c>
      <c r="C66" s="158" t="s">
        <v>120</v>
      </c>
      <c r="D66" s="158" t="s">
        <v>156</v>
      </c>
      <c r="E66" s="159">
        <v>7</v>
      </c>
      <c r="F66" s="161">
        <v>278.10000000000002</v>
      </c>
      <c r="G66" s="161">
        <v>295.2</v>
      </c>
      <c r="H66" s="161">
        <v>347.5</v>
      </c>
      <c r="I66" s="161">
        <v>400.8</v>
      </c>
      <c r="J66" s="161">
        <v>458.2</v>
      </c>
      <c r="K66" s="161">
        <v>457.3</v>
      </c>
      <c r="L66" s="161">
        <v>563.4</v>
      </c>
      <c r="M66" s="161">
        <v>555.9</v>
      </c>
      <c r="N66" s="161">
        <v>633.1</v>
      </c>
      <c r="O66" s="161"/>
      <c r="P66" s="189"/>
    </row>
    <row r="67" spans="1:16" ht="14.25">
      <c r="A67" s="158" t="s">
        <v>160</v>
      </c>
      <c r="B67" s="158" t="s">
        <v>93</v>
      </c>
      <c r="C67" s="158" t="s">
        <v>120</v>
      </c>
      <c r="D67" s="158" t="s">
        <v>156</v>
      </c>
      <c r="E67" s="159">
        <v>7</v>
      </c>
      <c r="F67" s="161">
        <v>92.3</v>
      </c>
      <c r="G67" s="161">
        <v>98.6</v>
      </c>
      <c r="H67" s="161">
        <v>114.3</v>
      </c>
      <c r="I67" s="161">
        <v>130.30000000000001</v>
      </c>
      <c r="J67" s="161">
        <v>145.6</v>
      </c>
      <c r="K67" s="161">
        <v>131</v>
      </c>
      <c r="L67" s="161">
        <v>155.80000000000001</v>
      </c>
      <c r="M67" s="161">
        <v>100.3</v>
      </c>
      <c r="N67" s="161">
        <v>131.80000000000001</v>
      </c>
      <c r="O67" s="161"/>
      <c r="P67" s="189"/>
    </row>
    <row r="68" spans="1:16" ht="14.25">
      <c r="A68" s="158" t="s">
        <v>160</v>
      </c>
      <c r="B68" s="158" t="s">
        <v>94</v>
      </c>
      <c r="C68" s="158" t="s">
        <v>120</v>
      </c>
      <c r="D68" s="158" t="s">
        <v>156</v>
      </c>
      <c r="E68" s="159">
        <v>7</v>
      </c>
      <c r="F68" s="161">
        <v>32.799999999999997</v>
      </c>
      <c r="G68" s="161">
        <v>51.7</v>
      </c>
      <c r="H68" s="161">
        <v>95.1</v>
      </c>
      <c r="I68" s="161">
        <v>105.3</v>
      </c>
      <c r="J68" s="161">
        <v>109.8</v>
      </c>
      <c r="K68" s="161">
        <v>102.3</v>
      </c>
      <c r="L68" s="161">
        <v>122</v>
      </c>
      <c r="M68" s="161">
        <v>114.3</v>
      </c>
      <c r="N68" s="161">
        <v>127.6</v>
      </c>
      <c r="O68" s="161"/>
      <c r="P68" s="189"/>
    </row>
    <row r="69" spans="1:16">
      <c r="A69" s="158" t="s">
        <v>160</v>
      </c>
      <c r="B69" s="158" t="s">
        <v>92</v>
      </c>
      <c r="C69" s="158" t="s">
        <v>121</v>
      </c>
      <c r="D69" s="158" t="s">
        <v>156</v>
      </c>
      <c r="E69" s="159">
        <v>8</v>
      </c>
      <c r="F69" s="161">
        <v>0.7</v>
      </c>
      <c r="G69" s="161">
        <v>0.7</v>
      </c>
      <c r="H69" s="161">
        <v>0.6</v>
      </c>
      <c r="I69" s="161">
        <v>3.1</v>
      </c>
      <c r="J69" s="161">
        <v>0</v>
      </c>
      <c r="K69" s="161">
        <v>0</v>
      </c>
      <c r="L69" s="161">
        <v>4.5999999999999996</v>
      </c>
      <c r="M69" s="161">
        <v>4.8</v>
      </c>
      <c r="N69" s="161">
        <v>6.5</v>
      </c>
      <c r="O69" s="161"/>
    </row>
    <row r="70" spans="1:16" ht="14.25">
      <c r="A70" s="158" t="s">
        <v>160</v>
      </c>
      <c r="B70" s="158" t="s">
        <v>94</v>
      </c>
      <c r="C70" s="158" t="s">
        <v>121</v>
      </c>
      <c r="D70" s="158" t="s">
        <v>156</v>
      </c>
      <c r="E70" s="159">
        <v>8</v>
      </c>
      <c r="F70" s="161">
        <v>5.5</v>
      </c>
      <c r="G70" s="161">
        <v>7</v>
      </c>
      <c r="H70" s="161">
        <v>10.199999999999999</v>
      </c>
      <c r="I70" s="161">
        <v>11.8</v>
      </c>
      <c r="J70" s="161">
        <v>12.6</v>
      </c>
      <c r="K70" s="161">
        <v>11.8</v>
      </c>
      <c r="L70" s="161">
        <v>13.9</v>
      </c>
      <c r="M70" s="161">
        <v>12.9</v>
      </c>
      <c r="N70" s="161">
        <v>11</v>
      </c>
      <c r="O70" s="161"/>
      <c r="P70" s="189"/>
    </row>
    <row r="71" spans="1:16" ht="14.25">
      <c r="A71" s="158" t="s">
        <v>160</v>
      </c>
      <c r="B71" s="158" t="s">
        <v>92</v>
      </c>
      <c r="C71" s="158" t="s">
        <v>122</v>
      </c>
      <c r="D71" s="158" t="s">
        <v>156</v>
      </c>
      <c r="E71" s="159">
        <v>9</v>
      </c>
      <c r="F71" s="161">
        <v>0</v>
      </c>
      <c r="G71" s="161">
        <v>0</v>
      </c>
      <c r="H71" s="161">
        <v>0</v>
      </c>
      <c r="I71" s="161">
        <v>0</v>
      </c>
      <c r="J71" s="161">
        <v>0</v>
      </c>
      <c r="K71" s="161">
        <v>0</v>
      </c>
      <c r="L71" s="161">
        <v>0</v>
      </c>
      <c r="M71" s="161">
        <v>56</v>
      </c>
      <c r="N71" s="161">
        <v>65.5</v>
      </c>
      <c r="O71" s="161"/>
      <c r="P71" s="189"/>
    </row>
    <row r="72" spans="1:16">
      <c r="A72" s="158" t="s">
        <v>160</v>
      </c>
      <c r="B72" s="158" t="s">
        <v>93</v>
      </c>
      <c r="C72" s="158" t="s">
        <v>122</v>
      </c>
      <c r="D72" s="158" t="s">
        <v>156</v>
      </c>
      <c r="E72" s="159">
        <v>9</v>
      </c>
      <c r="F72" s="161">
        <v>0</v>
      </c>
      <c r="G72" s="161">
        <v>0</v>
      </c>
      <c r="H72" s="161">
        <v>0</v>
      </c>
      <c r="I72" s="161">
        <v>0</v>
      </c>
      <c r="J72" s="161">
        <v>0</v>
      </c>
      <c r="K72" s="161">
        <v>13.8</v>
      </c>
      <c r="L72" s="161">
        <v>17.100000000000001</v>
      </c>
      <c r="M72" s="161">
        <v>16.8</v>
      </c>
      <c r="N72" s="161">
        <v>0</v>
      </c>
      <c r="O72" s="161"/>
    </row>
    <row r="73" spans="1:16" ht="14.25">
      <c r="A73" s="158" t="s">
        <v>160</v>
      </c>
      <c r="B73" s="158" t="s">
        <v>94</v>
      </c>
      <c r="C73" s="158" t="s">
        <v>122</v>
      </c>
      <c r="D73" s="158" t="s">
        <v>156</v>
      </c>
      <c r="E73" s="159">
        <v>9</v>
      </c>
      <c r="F73" s="161">
        <v>0</v>
      </c>
      <c r="G73" s="161">
        <v>0</v>
      </c>
      <c r="H73" s="161">
        <v>0.4</v>
      </c>
      <c r="I73" s="161">
        <v>0.5</v>
      </c>
      <c r="J73" s="161">
        <v>0.5</v>
      </c>
      <c r="K73" s="161">
        <v>0.5</v>
      </c>
      <c r="L73" s="161">
        <v>0.6</v>
      </c>
      <c r="M73" s="161">
        <v>0.6</v>
      </c>
      <c r="N73" s="161">
        <v>0.8</v>
      </c>
      <c r="O73" s="161"/>
      <c r="P73" s="189"/>
    </row>
    <row r="74" spans="1:16" ht="14.25">
      <c r="A74" s="158" t="s">
        <v>160</v>
      </c>
      <c r="B74" s="158" t="s">
        <v>91</v>
      </c>
      <c r="C74" s="158" t="s">
        <v>78</v>
      </c>
      <c r="D74" s="158" t="s">
        <v>156</v>
      </c>
      <c r="E74" s="159">
        <v>10</v>
      </c>
      <c r="F74" s="161">
        <v>17</v>
      </c>
      <c r="G74" s="161">
        <v>19.2</v>
      </c>
      <c r="H74" s="161">
        <v>21.3</v>
      </c>
      <c r="I74" s="161">
        <v>19.899999999999999</v>
      </c>
      <c r="J74" s="161">
        <v>20.8</v>
      </c>
      <c r="K74" s="161">
        <v>20.3</v>
      </c>
      <c r="L74" s="161">
        <v>21.290590000000002</v>
      </c>
      <c r="M74" s="161">
        <v>19.39162</v>
      </c>
      <c r="N74" s="161">
        <v>19.14386</v>
      </c>
      <c r="O74" s="161"/>
      <c r="P74" s="189"/>
    </row>
    <row r="75" spans="1:16" ht="14.25">
      <c r="A75" s="158" t="s">
        <v>160</v>
      </c>
      <c r="B75" s="158" t="s">
        <v>92</v>
      </c>
      <c r="C75" s="158" t="s">
        <v>78</v>
      </c>
      <c r="D75" s="158" t="s">
        <v>156</v>
      </c>
      <c r="E75" s="159">
        <v>10</v>
      </c>
      <c r="F75" s="161">
        <v>278.7</v>
      </c>
      <c r="G75" s="161">
        <v>295.8</v>
      </c>
      <c r="H75" s="161">
        <v>348.1</v>
      </c>
      <c r="I75" s="161">
        <v>404</v>
      </c>
      <c r="J75" s="161">
        <v>458.2</v>
      </c>
      <c r="K75" s="161">
        <v>457.3</v>
      </c>
      <c r="L75" s="161">
        <v>568.10200999999984</v>
      </c>
      <c r="M75" s="161">
        <v>616.67507000000012</v>
      </c>
      <c r="N75" s="161">
        <v>705.07749999999999</v>
      </c>
      <c r="O75" s="161"/>
      <c r="P75" s="189"/>
    </row>
    <row r="76" spans="1:16" ht="14.25">
      <c r="A76" s="158" t="s">
        <v>160</v>
      </c>
      <c r="B76" s="158" t="s">
        <v>93</v>
      </c>
      <c r="C76" s="158" t="s">
        <v>78</v>
      </c>
      <c r="D76" s="158" t="s">
        <v>156</v>
      </c>
      <c r="E76" s="159">
        <v>10</v>
      </c>
      <c r="F76" s="161">
        <v>92.3</v>
      </c>
      <c r="G76" s="161">
        <v>98.6</v>
      </c>
      <c r="H76" s="161">
        <v>114.3</v>
      </c>
      <c r="I76" s="161">
        <v>130.30000000000001</v>
      </c>
      <c r="J76" s="161">
        <v>145.6</v>
      </c>
      <c r="K76" s="161">
        <v>144.80000000000001</v>
      </c>
      <c r="L76" s="161">
        <v>172.90831</v>
      </c>
      <c r="M76" s="161">
        <v>117.10428</v>
      </c>
      <c r="N76" s="161">
        <v>131.83203</v>
      </c>
      <c r="O76" s="161"/>
      <c r="P76" s="189"/>
    </row>
    <row r="77" spans="1:16" ht="14.25">
      <c r="A77" s="158" t="s">
        <v>160</v>
      </c>
      <c r="B77" s="158" t="s">
        <v>94</v>
      </c>
      <c r="C77" s="158" t="s">
        <v>78</v>
      </c>
      <c r="D77" s="158" t="s">
        <v>156</v>
      </c>
      <c r="E77" s="159">
        <v>10</v>
      </c>
      <c r="F77" s="161">
        <v>38.299999999999997</v>
      </c>
      <c r="G77" s="161">
        <v>58.7</v>
      </c>
      <c r="H77" s="161">
        <v>105.7</v>
      </c>
      <c r="I77" s="161">
        <v>117.6</v>
      </c>
      <c r="J77" s="161">
        <v>123</v>
      </c>
      <c r="K77" s="161">
        <v>114.6</v>
      </c>
      <c r="L77" s="161">
        <v>136.51312999999999</v>
      </c>
      <c r="M77" s="161">
        <v>127.90141000000001</v>
      </c>
      <c r="N77" s="161">
        <v>139.42731000000001</v>
      </c>
      <c r="O77" s="161"/>
      <c r="P77" s="189"/>
    </row>
    <row r="78" spans="1:16" ht="14.25">
      <c r="A78" s="158" t="s">
        <v>160</v>
      </c>
      <c r="B78" s="158" t="s">
        <v>91</v>
      </c>
      <c r="C78" s="158" t="s">
        <v>123</v>
      </c>
      <c r="D78" s="158" t="s">
        <v>156</v>
      </c>
      <c r="E78" s="159">
        <v>11</v>
      </c>
      <c r="F78" s="161">
        <v>5</v>
      </c>
      <c r="G78" s="161">
        <v>6.6</v>
      </c>
      <c r="H78" s="161">
        <v>7.3</v>
      </c>
      <c r="I78" s="161">
        <v>8</v>
      </c>
      <c r="J78" s="161">
        <v>8.5</v>
      </c>
      <c r="K78" s="161">
        <v>7.9</v>
      </c>
      <c r="L78" s="161">
        <v>9.4</v>
      </c>
      <c r="M78" s="161">
        <v>9</v>
      </c>
      <c r="N78" s="161">
        <v>9.8000000000000007</v>
      </c>
      <c r="O78" s="161"/>
      <c r="P78" s="189"/>
    </row>
    <row r="79" spans="1:16" ht="14.25">
      <c r="A79" s="158" t="s">
        <v>160</v>
      </c>
      <c r="B79" s="158" t="s">
        <v>92</v>
      </c>
      <c r="C79" s="158" t="s">
        <v>123</v>
      </c>
      <c r="D79" s="158" t="s">
        <v>156</v>
      </c>
      <c r="E79" s="159">
        <v>11</v>
      </c>
      <c r="F79" s="161">
        <v>27.2</v>
      </c>
      <c r="G79" s="161">
        <v>28.6</v>
      </c>
      <c r="H79" s="161">
        <v>38.1</v>
      </c>
      <c r="I79" s="161">
        <v>57</v>
      </c>
      <c r="J79" s="161">
        <v>65.099999999999994</v>
      </c>
      <c r="K79" s="161">
        <v>64.599999999999994</v>
      </c>
      <c r="L79" s="161">
        <v>70.900000000000006</v>
      </c>
      <c r="M79" s="161">
        <v>123.7</v>
      </c>
      <c r="N79" s="161">
        <v>133.69999999999999</v>
      </c>
      <c r="O79" s="161"/>
      <c r="P79" s="189"/>
    </row>
    <row r="80" spans="1:16" ht="14.25">
      <c r="A80" s="158" t="s">
        <v>160</v>
      </c>
      <c r="B80" s="158" t="s">
        <v>93</v>
      </c>
      <c r="C80" s="158" t="s">
        <v>123</v>
      </c>
      <c r="D80" s="158" t="s">
        <v>156</v>
      </c>
      <c r="E80" s="159">
        <v>11</v>
      </c>
      <c r="F80" s="161">
        <v>71.7</v>
      </c>
      <c r="G80" s="161">
        <v>76.599999999999994</v>
      </c>
      <c r="H80" s="161">
        <v>87.3</v>
      </c>
      <c r="I80" s="161">
        <v>99.1</v>
      </c>
      <c r="J80" s="161">
        <v>110.7</v>
      </c>
      <c r="K80" s="161">
        <v>109.4</v>
      </c>
      <c r="L80" s="161">
        <v>122.5</v>
      </c>
      <c r="M80" s="161">
        <v>66.7</v>
      </c>
      <c r="N80" s="161">
        <v>92.5</v>
      </c>
      <c r="O80" s="161"/>
      <c r="P80" s="189"/>
    </row>
    <row r="81" spans="1:16" ht="14.25">
      <c r="A81" s="158" t="s">
        <v>160</v>
      </c>
      <c r="B81" s="158" t="s">
        <v>94</v>
      </c>
      <c r="C81" s="158" t="s">
        <v>123</v>
      </c>
      <c r="D81" s="158" t="s">
        <v>156</v>
      </c>
      <c r="E81" s="159">
        <v>11</v>
      </c>
      <c r="F81" s="161">
        <v>23.7</v>
      </c>
      <c r="G81" s="161">
        <v>37.299999999999997</v>
      </c>
      <c r="H81" s="161">
        <v>67.3</v>
      </c>
      <c r="I81" s="161">
        <v>75.2</v>
      </c>
      <c r="J81" s="161">
        <v>106.6</v>
      </c>
      <c r="K81" s="161">
        <v>103.4</v>
      </c>
      <c r="L81" s="161">
        <v>123.4</v>
      </c>
      <c r="M81" s="161">
        <v>115.6</v>
      </c>
      <c r="N81" s="161">
        <v>123.8</v>
      </c>
      <c r="O81" s="161"/>
      <c r="P81" s="189"/>
    </row>
    <row r="82" spans="1:16" ht="14.25">
      <c r="A82" s="158" t="s">
        <v>160</v>
      </c>
      <c r="B82" s="158" t="s">
        <v>91</v>
      </c>
      <c r="C82" s="158" t="s">
        <v>125</v>
      </c>
      <c r="D82" s="158" t="s">
        <v>157</v>
      </c>
      <c r="E82" s="159">
        <v>12</v>
      </c>
      <c r="F82" s="161">
        <v>211</v>
      </c>
      <c r="G82" s="161">
        <v>216</v>
      </c>
      <c r="H82" s="161">
        <v>211</v>
      </c>
      <c r="I82" s="161">
        <v>187</v>
      </c>
      <c r="J82" s="161">
        <v>182</v>
      </c>
      <c r="K82" s="161">
        <v>172</v>
      </c>
      <c r="L82" s="161">
        <v>153</v>
      </c>
      <c r="M82" s="161">
        <v>148</v>
      </c>
      <c r="N82" s="161">
        <v>131</v>
      </c>
      <c r="O82" s="161">
        <v>85</v>
      </c>
      <c r="P82" s="189">
        <v>72</v>
      </c>
    </row>
    <row r="83" spans="1:16" ht="14.25">
      <c r="A83" s="158" t="s">
        <v>160</v>
      </c>
      <c r="B83" s="158" t="s">
        <v>92</v>
      </c>
      <c r="C83" s="158" t="s">
        <v>125</v>
      </c>
      <c r="D83" s="158" t="s">
        <v>157</v>
      </c>
      <c r="E83" s="159">
        <v>12</v>
      </c>
      <c r="F83" s="161">
        <v>9739</v>
      </c>
      <c r="G83" s="161">
        <v>9749</v>
      </c>
      <c r="H83" s="161">
        <v>9741</v>
      </c>
      <c r="I83" s="161">
        <v>9890</v>
      </c>
      <c r="J83" s="161">
        <v>9735</v>
      </c>
      <c r="K83" s="161">
        <v>9495</v>
      </c>
      <c r="L83" s="161">
        <v>9485</v>
      </c>
      <c r="M83" s="161">
        <v>9181</v>
      </c>
      <c r="N83" s="161">
        <v>9804</v>
      </c>
      <c r="O83" s="161">
        <v>10302</v>
      </c>
      <c r="P83" s="189">
        <v>10452</v>
      </c>
    </row>
    <row r="84" spans="1:16" ht="14.25">
      <c r="A84" s="158" t="s">
        <v>160</v>
      </c>
      <c r="B84" s="158" t="s">
        <v>93</v>
      </c>
      <c r="C84" s="158" t="s">
        <v>125</v>
      </c>
      <c r="D84" s="158" t="s">
        <v>157</v>
      </c>
      <c r="E84" s="159">
        <v>12</v>
      </c>
      <c r="F84" s="161">
        <v>1656</v>
      </c>
      <c r="G84" s="161">
        <v>1652</v>
      </c>
      <c r="H84" s="161">
        <v>1666</v>
      </c>
      <c r="I84" s="161">
        <v>1719</v>
      </c>
      <c r="J84" s="161">
        <v>1699</v>
      </c>
      <c r="K84" s="161">
        <v>1437</v>
      </c>
      <c r="L84" s="161">
        <v>1440</v>
      </c>
      <c r="M84" s="161">
        <v>1011</v>
      </c>
      <c r="N84" s="161">
        <v>1302</v>
      </c>
      <c r="O84" s="161">
        <v>1334</v>
      </c>
      <c r="P84" s="189">
        <v>1292</v>
      </c>
    </row>
    <row r="85" spans="1:16" ht="14.25">
      <c r="A85" s="158" t="s">
        <v>160</v>
      </c>
      <c r="B85" s="158" t="s">
        <v>94</v>
      </c>
      <c r="C85" s="158" t="s">
        <v>125</v>
      </c>
      <c r="D85" s="158" t="s">
        <v>157</v>
      </c>
      <c r="E85" s="159">
        <v>12</v>
      </c>
      <c r="F85" s="161">
        <v>2864</v>
      </c>
      <c r="G85" s="161">
        <v>3200</v>
      </c>
      <c r="H85" s="161">
        <v>3703</v>
      </c>
      <c r="I85" s="161">
        <v>3519</v>
      </c>
      <c r="J85" s="161">
        <v>3395</v>
      </c>
      <c r="K85" s="161">
        <v>3092</v>
      </c>
      <c r="L85" s="161">
        <v>2747</v>
      </c>
      <c r="M85" s="161">
        <v>2262</v>
      </c>
      <c r="N85" s="161">
        <v>2179</v>
      </c>
      <c r="O85" s="161">
        <v>2117</v>
      </c>
      <c r="P85" s="189">
        <v>2029</v>
      </c>
    </row>
    <row r="86" spans="1:16" ht="14.25">
      <c r="A86" s="158" t="s">
        <v>160</v>
      </c>
      <c r="B86" s="158" t="s">
        <v>92</v>
      </c>
      <c r="C86" s="158" t="s">
        <v>126</v>
      </c>
      <c r="D86" s="158" t="s">
        <v>157</v>
      </c>
      <c r="E86" s="159">
        <v>13</v>
      </c>
      <c r="F86" s="161">
        <v>5</v>
      </c>
      <c r="G86" s="161">
        <v>5</v>
      </c>
      <c r="H86" s="161">
        <v>4</v>
      </c>
      <c r="I86" s="161">
        <v>22</v>
      </c>
      <c r="J86" s="161">
        <v>0</v>
      </c>
      <c r="K86" s="161">
        <v>0</v>
      </c>
      <c r="L86" s="161">
        <v>46</v>
      </c>
      <c r="M86" s="161">
        <v>48</v>
      </c>
      <c r="N86" s="161">
        <v>60</v>
      </c>
      <c r="O86" s="161">
        <v>12</v>
      </c>
      <c r="P86" s="189">
        <v>0</v>
      </c>
    </row>
    <row r="87" spans="1:16" ht="14.25">
      <c r="A87" s="158" t="s">
        <v>160</v>
      </c>
      <c r="B87" s="158" t="s">
        <v>93</v>
      </c>
      <c r="C87" s="158" t="s">
        <v>126</v>
      </c>
      <c r="D87" s="158" t="s">
        <v>157</v>
      </c>
      <c r="E87" s="159">
        <v>13</v>
      </c>
      <c r="F87" s="161"/>
      <c r="G87" s="161"/>
      <c r="H87" s="161"/>
      <c r="I87" s="161"/>
      <c r="J87" s="161"/>
      <c r="K87" s="161"/>
      <c r="L87" s="161"/>
      <c r="M87" s="161"/>
      <c r="N87" s="161"/>
      <c r="O87" s="161"/>
      <c r="P87" s="189">
        <v>52</v>
      </c>
    </row>
    <row r="88" spans="1:16" ht="14.25">
      <c r="A88" s="158" t="s">
        <v>160</v>
      </c>
      <c r="B88" s="158" t="s">
        <v>94</v>
      </c>
      <c r="C88" s="158" t="s">
        <v>126</v>
      </c>
      <c r="D88" s="158" t="s">
        <v>157</v>
      </c>
      <c r="E88" s="159">
        <v>13</v>
      </c>
      <c r="F88" s="161">
        <v>127</v>
      </c>
      <c r="G88" s="161">
        <v>132</v>
      </c>
      <c r="H88" s="161">
        <v>162</v>
      </c>
      <c r="I88" s="161">
        <v>168</v>
      </c>
      <c r="J88" s="161">
        <v>167</v>
      </c>
      <c r="K88" s="161">
        <v>147</v>
      </c>
      <c r="L88" s="161">
        <v>141</v>
      </c>
      <c r="M88" s="161">
        <v>133</v>
      </c>
      <c r="N88" s="161">
        <v>88</v>
      </c>
      <c r="O88" s="161">
        <v>61</v>
      </c>
      <c r="P88" s="189">
        <v>58</v>
      </c>
    </row>
    <row r="89" spans="1:16" ht="14.25">
      <c r="A89" s="158" t="s">
        <v>160</v>
      </c>
      <c r="B89" s="158" t="s">
        <v>92</v>
      </c>
      <c r="C89" s="158" t="s">
        <v>127</v>
      </c>
      <c r="D89" s="158" t="s">
        <v>157</v>
      </c>
      <c r="E89" s="159">
        <v>14</v>
      </c>
      <c r="F89" s="161">
        <v>0</v>
      </c>
      <c r="G89" s="161">
        <v>0</v>
      </c>
      <c r="H89" s="161">
        <v>0</v>
      </c>
      <c r="I89" s="161">
        <v>0</v>
      </c>
      <c r="J89" s="161">
        <v>0</v>
      </c>
      <c r="K89" s="161">
        <v>0</v>
      </c>
      <c r="L89" s="161">
        <v>0</v>
      </c>
      <c r="M89" s="161">
        <v>1236</v>
      </c>
      <c r="N89" s="161">
        <v>1325</v>
      </c>
      <c r="O89" s="161">
        <v>1438</v>
      </c>
      <c r="P89" s="189">
        <v>1392</v>
      </c>
    </row>
    <row r="90" spans="1:16" ht="14.25">
      <c r="A90" s="158" t="s">
        <v>160</v>
      </c>
      <c r="B90" s="158" t="s">
        <v>93</v>
      </c>
      <c r="C90" s="158" t="s">
        <v>127</v>
      </c>
      <c r="D90" s="158" t="s">
        <v>157</v>
      </c>
      <c r="E90" s="159">
        <v>14</v>
      </c>
      <c r="F90" s="161">
        <v>0</v>
      </c>
      <c r="G90" s="161">
        <v>0</v>
      </c>
      <c r="H90" s="161">
        <v>0</v>
      </c>
      <c r="I90" s="161">
        <v>0</v>
      </c>
      <c r="J90" s="161">
        <v>0</v>
      </c>
      <c r="K90" s="161">
        <v>198</v>
      </c>
      <c r="L90" s="161">
        <v>205</v>
      </c>
      <c r="M90" s="161">
        <v>203</v>
      </c>
      <c r="N90" s="161">
        <v>0</v>
      </c>
      <c r="O90" s="161">
        <v>0</v>
      </c>
      <c r="P90" s="189">
        <v>0</v>
      </c>
    </row>
    <row r="91" spans="1:16" ht="14.25">
      <c r="A91" s="158" t="s">
        <v>160</v>
      </c>
      <c r="B91" s="158" t="s">
        <v>94</v>
      </c>
      <c r="C91" s="158" t="s">
        <v>127</v>
      </c>
      <c r="D91" s="158" t="s">
        <v>157</v>
      </c>
      <c r="E91" s="159">
        <v>14</v>
      </c>
      <c r="F91" s="161">
        <v>0</v>
      </c>
      <c r="G91" s="161">
        <v>0</v>
      </c>
      <c r="H91" s="161">
        <v>16</v>
      </c>
      <c r="I91" s="161">
        <v>15</v>
      </c>
      <c r="J91" s="161">
        <v>15</v>
      </c>
      <c r="K91" s="161">
        <v>13</v>
      </c>
      <c r="L91" s="161">
        <v>11</v>
      </c>
      <c r="M91" s="161">
        <v>12</v>
      </c>
      <c r="N91" s="161">
        <v>36</v>
      </c>
      <c r="O91" s="161">
        <v>50</v>
      </c>
      <c r="P91" s="189">
        <v>88</v>
      </c>
    </row>
    <row r="92" spans="1:16" ht="14.25">
      <c r="A92" s="158" t="s">
        <v>160</v>
      </c>
      <c r="B92" s="158" t="s">
        <v>91</v>
      </c>
      <c r="C92" s="158" t="s">
        <v>102</v>
      </c>
      <c r="D92" s="158" t="s">
        <v>157</v>
      </c>
      <c r="E92" s="159">
        <v>15</v>
      </c>
      <c r="F92" s="161">
        <v>211</v>
      </c>
      <c r="G92" s="161">
        <v>216</v>
      </c>
      <c r="H92" s="161">
        <v>211</v>
      </c>
      <c r="I92" s="161">
        <v>187</v>
      </c>
      <c r="J92" s="161">
        <v>182</v>
      </c>
      <c r="K92" s="161">
        <v>172</v>
      </c>
      <c r="L92" s="161">
        <v>153</v>
      </c>
      <c r="M92" s="161">
        <v>148</v>
      </c>
      <c r="N92" s="161">
        <v>131</v>
      </c>
      <c r="O92" s="161">
        <v>85</v>
      </c>
      <c r="P92" s="189">
        <v>72</v>
      </c>
    </row>
    <row r="93" spans="1:16" ht="14.25">
      <c r="A93" s="158" t="s">
        <v>160</v>
      </c>
      <c r="B93" s="158" t="s">
        <v>92</v>
      </c>
      <c r="C93" s="158" t="s">
        <v>102</v>
      </c>
      <c r="D93" s="158" t="s">
        <v>157</v>
      </c>
      <c r="E93" s="159">
        <v>15</v>
      </c>
      <c r="F93" s="161">
        <v>9744</v>
      </c>
      <c r="G93" s="161">
        <v>9754</v>
      </c>
      <c r="H93" s="161">
        <v>9746</v>
      </c>
      <c r="I93" s="161">
        <v>9912</v>
      </c>
      <c r="J93" s="161">
        <v>9735</v>
      </c>
      <c r="K93" s="161">
        <v>9495</v>
      </c>
      <c r="L93" s="161">
        <v>9532</v>
      </c>
      <c r="M93" s="161">
        <v>10465</v>
      </c>
      <c r="N93" s="161">
        <v>11189</v>
      </c>
      <c r="O93" s="161">
        <v>11751</v>
      </c>
      <c r="P93" s="189">
        <v>11844</v>
      </c>
    </row>
    <row r="94" spans="1:16" ht="14.25">
      <c r="A94" s="158" t="s">
        <v>160</v>
      </c>
      <c r="B94" s="158" t="s">
        <v>93</v>
      </c>
      <c r="C94" s="158" t="s">
        <v>102</v>
      </c>
      <c r="D94" s="158" t="s">
        <v>157</v>
      </c>
      <c r="E94" s="159">
        <v>15</v>
      </c>
      <c r="F94" s="161">
        <v>1656</v>
      </c>
      <c r="G94" s="161">
        <v>1652</v>
      </c>
      <c r="H94" s="161">
        <v>1666</v>
      </c>
      <c r="I94" s="161">
        <v>1719</v>
      </c>
      <c r="J94" s="161">
        <v>1699</v>
      </c>
      <c r="K94" s="161">
        <v>1635</v>
      </c>
      <c r="L94" s="161">
        <v>1645</v>
      </c>
      <c r="M94" s="161">
        <v>1214</v>
      </c>
      <c r="N94" s="161">
        <v>1302</v>
      </c>
      <c r="O94" s="161">
        <v>1334</v>
      </c>
      <c r="P94" s="189">
        <v>1344</v>
      </c>
    </row>
    <row r="95" spans="1:16" ht="14.25">
      <c r="A95" s="158" t="s">
        <v>160</v>
      </c>
      <c r="B95" s="158" t="s">
        <v>94</v>
      </c>
      <c r="C95" s="158" t="s">
        <v>102</v>
      </c>
      <c r="D95" s="158" t="s">
        <v>157</v>
      </c>
      <c r="E95" s="159">
        <v>15</v>
      </c>
      <c r="F95" s="161">
        <v>2991</v>
      </c>
      <c r="G95" s="161">
        <v>3332</v>
      </c>
      <c r="H95" s="161">
        <v>3881</v>
      </c>
      <c r="I95" s="161">
        <v>3702</v>
      </c>
      <c r="J95" s="161">
        <v>3577</v>
      </c>
      <c r="K95" s="161">
        <v>3252</v>
      </c>
      <c r="L95" s="161">
        <v>2899</v>
      </c>
      <c r="M95" s="161">
        <v>2407</v>
      </c>
      <c r="N95" s="161">
        <v>2303</v>
      </c>
      <c r="O95" s="161">
        <v>2227</v>
      </c>
      <c r="P95" s="189">
        <v>2175</v>
      </c>
    </row>
    <row r="96" spans="1:16" ht="14.25">
      <c r="A96" s="158" t="s">
        <v>160</v>
      </c>
      <c r="B96" s="158" t="s">
        <v>91</v>
      </c>
      <c r="C96" s="158" t="s">
        <v>128</v>
      </c>
      <c r="D96" s="158" t="s">
        <v>157</v>
      </c>
      <c r="E96" s="159">
        <v>16</v>
      </c>
      <c r="F96" s="161">
        <v>69</v>
      </c>
      <c r="G96" s="161">
        <v>72</v>
      </c>
      <c r="H96" s="161">
        <v>72</v>
      </c>
      <c r="I96" s="161">
        <v>71</v>
      </c>
      <c r="J96" s="161">
        <v>69</v>
      </c>
      <c r="K96" s="161">
        <v>64</v>
      </c>
      <c r="L96" s="161">
        <v>62</v>
      </c>
      <c r="M96" s="161">
        <v>62</v>
      </c>
      <c r="N96" s="161">
        <v>63</v>
      </c>
      <c r="O96" s="161">
        <v>66</v>
      </c>
      <c r="P96" s="189">
        <v>56</v>
      </c>
    </row>
    <row r="97" spans="1:16" ht="14.25">
      <c r="A97" s="158" t="s">
        <v>160</v>
      </c>
      <c r="B97" s="158" t="s">
        <v>92</v>
      </c>
      <c r="C97" s="158" t="s">
        <v>128</v>
      </c>
      <c r="D97" s="158" t="s">
        <v>157</v>
      </c>
      <c r="E97" s="159">
        <v>16</v>
      </c>
      <c r="F97" s="161">
        <v>944</v>
      </c>
      <c r="G97" s="161">
        <v>959</v>
      </c>
      <c r="H97" s="161">
        <v>1107</v>
      </c>
      <c r="I97" s="161">
        <v>1506</v>
      </c>
      <c r="J97" s="161">
        <v>1640</v>
      </c>
      <c r="K97" s="161">
        <v>1525</v>
      </c>
      <c r="L97" s="161">
        <v>1356</v>
      </c>
      <c r="M97" s="161">
        <v>1916</v>
      </c>
      <c r="N97" s="161">
        <v>1944</v>
      </c>
      <c r="O97" s="161">
        <v>1998</v>
      </c>
      <c r="P97" s="189">
        <v>2023</v>
      </c>
    </row>
    <row r="98" spans="1:16" ht="14.25">
      <c r="A98" s="158" t="s">
        <v>160</v>
      </c>
      <c r="B98" s="158" t="s">
        <v>93</v>
      </c>
      <c r="C98" s="158" t="s">
        <v>128</v>
      </c>
      <c r="D98" s="158" t="s">
        <v>157</v>
      </c>
      <c r="E98" s="159">
        <v>16</v>
      </c>
      <c r="F98" s="161">
        <v>1209</v>
      </c>
      <c r="G98" s="161">
        <v>1211</v>
      </c>
      <c r="H98" s="161">
        <v>1218</v>
      </c>
      <c r="I98" s="161">
        <v>1239</v>
      </c>
      <c r="J98" s="161">
        <v>1220</v>
      </c>
      <c r="K98" s="161">
        <v>1171</v>
      </c>
      <c r="L98" s="161">
        <v>1147</v>
      </c>
      <c r="M98" s="161">
        <v>688</v>
      </c>
      <c r="N98" s="161">
        <v>928</v>
      </c>
      <c r="O98" s="161">
        <v>955</v>
      </c>
      <c r="P98" s="189">
        <v>957</v>
      </c>
    </row>
    <row r="99" spans="1:16" ht="14.25">
      <c r="A99" s="158" t="s">
        <v>160</v>
      </c>
      <c r="B99" s="158" t="s">
        <v>94</v>
      </c>
      <c r="C99" s="158" t="s">
        <v>128</v>
      </c>
      <c r="D99" s="158" t="s">
        <v>157</v>
      </c>
      <c r="E99" s="159">
        <v>16</v>
      </c>
      <c r="F99" s="161">
        <v>2233</v>
      </c>
      <c r="G99" s="161">
        <v>2441</v>
      </c>
      <c r="H99" s="161">
        <v>2850</v>
      </c>
      <c r="I99" s="161">
        <v>2680</v>
      </c>
      <c r="J99" s="161">
        <v>3142</v>
      </c>
      <c r="K99" s="161">
        <v>3019</v>
      </c>
      <c r="L99" s="161">
        <v>2687</v>
      </c>
      <c r="M99" s="161">
        <v>2194</v>
      </c>
      <c r="N99" s="161">
        <v>2062</v>
      </c>
      <c r="O99" s="161">
        <v>2017</v>
      </c>
      <c r="P99" s="189">
        <v>1975</v>
      </c>
    </row>
    <row r="100" spans="1:16" ht="14.25">
      <c r="A100" s="158" t="s">
        <v>160</v>
      </c>
      <c r="B100" s="158" t="s">
        <v>91</v>
      </c>
      <c r="C100" s="158" t="s">
        <v>132</v>
      </c>
      <c r="D100" s="158" t="s">
        <v>158</v>
      </c>
      <c r="E100" s="159">
        <v>18</v>
      </c>
      <c r="F100" s="161">
        <v>17</v>
      </c>
      <c r="G100" s="161">
        <v>18</v>
      </c>
      <c r="H100" s="161">
        <v>20</v>
      </c>
      <c r="I100" s="161">
        <v>19</v>
      </c>
      <c r="J100" s="161">
        <v>20</v>
      </c>
      <c r="K100" s="161">
        <v>20</v>
      </c>
      <c r="L100" s="161">
        <v>20</v>
      </c>
      <c r="M100" s="161">
        <v>19</v>
      </c>
      <c r="N100" s="161">
        <v>18</v>
      </c>
      <c r="O100" s="161">
        <v>13</v>
      </c>
      <c r="P100" s="189">
        <v>12</v>
      </c>
    </row>
    <row r="101" spans="1:16" ht="14.25">
      <c r="A101" s="158" t="s">
        <v>160</v>
      </c>
      <c r="B101" s="158" t="s">
        <v>92</v>
      </c>
      <c r="C101" s="158" t="s">
        <v>132</v>
      </c>
      <c r="D101" s="158" t="s">
        <v>158</v>
      </c>
      <c r="E101" s="159">
        <v>18</v>
      </c>
      <c r="F101" s="161">
        <v>268</v>
      </c>
      <c r="G101" s="161">
        <v>286</v>
      </c>
      <c r="H101" s="161">
        <v>335</v>
      </c>
      <c r="I101" s="161">
        <v>383</v>
      </c>
      <c r="J101" s="161">
        <v>434</v>
      </c>
      <c r="K101" s="161">
        <v>427</v>
      </c>
      <c r="L101" s="161">
        <v>522</v>
      </c>
      <c r="M101" s="161">
        <v>525</v>
      </c>
      <c r="N101" s="161">
        <v>598</v>
      </c>
      <c r="O101" s="161">
        <v>673</v>
      </c>
      <c r="P101" s="189">
        <v>746</v>
      </c>
    </row>
    <row r="102" spans="1:16" ht="14.25">
      <c r="A102" s="158" t="s">
        <v>160</v>
      </c>
      <c r="B102" s="158" t="s">
        <v>93</v>
      </c>
      <c r="C102" s="158" t="s">
        <v>132</v>
      </c>
      <c r="D102" s="158" t="s">
        <v>158</v>
      </c>
      <c r="E102" s="159">
        <v>18</v>
      </c>
      <c r="F102" s="161">
        <v>91</v>
      </c>
      <c r="G102" s="161">
        <v>97</v>
      </c>
      <c r="H102" s="161">
        <v>112</v>
      </c>
      <c r="I102" s="161">
        <v>128</v>
      </c>
      <c r="J102" s="161">
        <v>143</v>
      </c>
      <c r="K102" s="161">
        <v>131</v>
      </c>
      <c r="L102" s="161">
        <v>152</v>
      </c>
      <c r="M102" s="161">
        <v>99</v>
      </c>
      <c r="N102" s="161">
        <v>130</v>
      </c>
      <c r="O102" s="161">
        <v>145</v>
      </c>
      <c r="P102" s="189">
        <v>156</v>
      </c>
    </row>
    <row r="103" spans="1:16" ht="14.25">
      <c r="A103" s="158" t="s">
        <v>160</v>
      </c>
      <c r="B103" s="158" t="s">
        <v>94</v>
      </c>
      <c r="C103" s="158" t="s">
        <v>132</v>
      </c>
      <c r="D103" s="158" t="s">
        <v>158</v>
      </c>
      <c r="E103" s="159">
        <v>18</v>
      </c>
      <c r="F103" s="161">
        <v>31</v>
      </c>
      <c r="G103" s="161">
        <v>49</v>
      </c>
      <c r="H103" s="161">
        <v>92</v>
      </c>
      <c r="I103" s="161">
        <v>102</v>
      </c>
      <c r="J103" s="161">
        <v>109</v>
      </c>
      <c r="K103" s="161">
        <v>102</v>
      </c>
      <c r="L103" s="161">
        <v>120</v>
      </c>
      <c r="M103" s="161">
        <v>115</v>
      </c>
      <c r="N103" s="161">
        <v>127</v>
      </c>
      <c r="O103" s="161">
        <v>143</v>
      </c>
      <c r="P103" s="189">
        <v>161</v>
      </c>
    </row>
    <row r="104" spans="1:16" ht="14.25">
      <c r="A104" s="158" t="s">
        <v>160</v>
      </c>
      <c r="B104" s="158" t="s">
        <v>92</v>
      </c>
      <c r="C104" s="158" t="s">
        <v>133</v>
      </c>
      <c r="D104" s="158" t="s">
        <v>158</v>
      </c>
      <c r="E104" s="159">
        <v>19</v>
      </c>
      <c r="F104" s="161">
        <v>1</v>
      </c>
      <c r="G104" s="161">
        <v>1</v>
      </c>
      <c r="H104" s="161">
        <v>1</v>
      </c>
      <c r="I104" s="161">
        <v>3</v>
      </c>
      <c r="J104" s="161">
        <v>0</v>
      </c>
      <c r="K104" s="161">
        <v>0</v>
      </c>
      <c r="L104" s="161">
        <v>5</v>
      </c>
      <c r="M104" s="161">
        <v>5</v>
      </c>
      <c r="N104" s="161">
        <v>6</v>
      </c>
      <c r="O104" s="161">
        <v>1</v>
      </c>
      <c r="P104" s="189">
        <v>0</v>
      </c>
    </row>
    <row r="105" spans="1:16" ht="14.25">
      <c r="A105" s="158" t="s">
        <v>160</v>
      </c>
      <c r="B105" s="158" t="s">
        <v>93</v>
      </c>
      <c r="C105" s="158" t="s">
        <v>133</v>
      </c>
      <c r="D105" s="158" t="s">
        <v>158</v>
      </c>
      <c r="E105" s="159">
        <v>19</v>
      </c>
      <c r="F105" s="161"/>
      <c r="G105" s="161"/>
      <c r="H105" s="161"/>
      <c r="I105" s="161"/>
      <c r="J105" s="161"/>
      <c r="K105" s="161"/>
      <c r="L105" s="161"/>
      <c r="M105" s="161"/>
      <c r="N105" s="161"/>
      <c r="O105" s="161"/>
      <c r="P105" s="189">
        <v>6</v>
      </c>
    </row>
    <row r="106" spans="1:16" ht="14.25">
      <c r="A106" s="158" t="s">
        <v>160</v>
      </c>
      <c r="B106" s="158" t="s">
        <v>94</v>
      </c>
      <c r="C106" s="158" t="s">
        <v>133</v>
      </c>
      <c r="D106" s="158" t="s">
        <v>158</v>
      </c>
      <c r="E106" s="159">
        <v>19</v>
      </c>
      <c r="F106" s="161">
        <v>6</v>
      </c>
      <c r="G106" s="161">
        <v>7</v>
      </c>
      <c r="H106" s="161">
        <v>10</v>
      </c>
      <c r="I106" s="161">
        <v>12</v>
      </c>
      <c r="J106" s="161">
        <v>13</v>
      </c>
      <c r="K106" s="161">
        <v>12</v>
      </c>
      <c r="L106" s="161">
        <v>14</v>
      </c>
      <c r="M106" s="161">
        <v>13</v>
      </c>
      <c r="N106" s="161">
        <v>11</v>
      </c>
      <c r="O106" s="161">
        <v>8</v>
      </c>
      <c r="P106" s="189">
        <v>9</v>
      </c>
    </row>
    <row r="107" spans="1:16" ht="14.25">
      <c r="A107" s="158" t="s">
        <v>160</v>
      </c>
      <c r="B107" s="158" t="s">
        <v>92</v>
      </c>
      <c r="C107" s="158" t="s">
        <v>134</v>
      </c>
      <c r="D107" s="158" t="s">
        <v>158</v>
      </c>
      <c r="E107" s="159">
        <v>20</v>
      </c>
      <c r="F107" s="161">
        <v>0</v>
      </c>
      <c r="G107" s="161">
        <v>0</v>
      </c>
      <c r="H107" s="161">
        <v>0</v>
      </c>
      <c r="I107" s="161">
        <v>0</v>
      </c>
      <c r="J107" s="161">
        <v>0</v>
      </c>
      <c r="K107" s="161">
        <v>0</v>
      </c>
      <c r="L107" s="161">
        <v>0</v>
      </c>
      <c r="M107" s="161">
        <v>55</v>
      </c>
      <c r="N107" s="161">
        <v>63</v>
      </c>
      <c r="O107" s="161">
        <v>83</v>
      </c>
      <c r="P107" s="189">
        <v>92</v>
      </c>
    </row>
    <row r="108" spans="1:16" ht="14.25">
      <c r="A108" s="158" t="s">
        <v>160</v>
      </c>
      <c r="B108" s="158" t="s">
        <v>93</v>
      </c>
      <c r="C108" s="158" t="s">
        <v>134</v>
      </c>
      <c r="D108" s="158" t="s">
        <v>158</v>
      </c>
      <c r="E108" s="159">
        <v>20</v>
      </c>
      <c r="F108" s="161">
        <v>0</v>
      </c>
      <c r="G108" s="161">
        <v>0</v>
      </c>
      <c r="H108" s="161">
        <v>0</v>
      </c>
      <c r="I108" s="161">
        <v>0</v>
      </c>
      <c r="J108" s="161">
        <v>0</v>
      </c>
      <c r="K108" s="161">
        <v>13</v>
      </c>
      <c r="L108" s="161">
        <v>17</v>
      </c>
      <c r="M108" s="161">
        <v>17</v>
      </c>
      <c r="N108" s="161">
        <v>0</v>
      </c>
      <c r="O108" s="161">
        <v>0</v>
      </c>
      <c r="P108" s="189">
        <v>0</v>
      </c>
    </row>
    <row r="109" spans="1:16" ht="14.25">
      <c r="A109" s="158" t="s">
        <v>160</v>
      </c>
      <c r="B109" s="158" t="s">
        <v>94</v>
      </c>
      <c r="C109" s="158" t="s">
        <v>134</v>
      </c>
      <c r="D109" s="158" t="s">
        <v>158</v>
      </c>
      <c r="E109" s="159">
        <v>20</v>
      </c>
      <c r="F109" s="161">
        <v>0</v>
      </c>
      <c r="G109" s="161">
        <v>0</v>
      </c>
      <c r="H109" s="161">
        <v>0</v>
      </c>
      <c r="I109" s="161">
        <v>0</v>
      </c>
      <c r="J109" s="161">
        <v>1</v>
      </c>
      <c r="K109" s="161">
        <v>1</v>
      </c>
      <c r="L109" s="161">
        <v>1</v>
      </c>
      <c r="M109" s="161">
        <v>1</v>
      </c>
      <c r="N109" s="161">
        <v>1</v>
      </c>
      <c r="O109" s="161">
        <v>1</v>
      </c>
      <c r="P109" s="189">
        <v>1</v>
      </c>
    </row>
    <row r="110" spans="1:16" ht="14.25">
      <c r="A110" s="158" t="s">
        <v>160</v>
      </c>
      <c r="B110" s="158" t="s">
        <v>91</v>
      </c>
      <c r="C110" s="158" t="s">
        <v>101</v>
      </c>
      <c r="D110" s="158" t="s">
        <v>158</v>
      </c>
      <c r="E110" s="159">
        <v>21</v>
      </c>
      <c r="F110" s="161">
        <v>17</v>
      </c>
      <c r="G110" s="161">
        <v>18</v>
      </c>
      <c r="H110" s="161">
        <v>20</v>
      </c>
      <c r="I110" s="161">
        <v>19</v>
      </c>
      <c r="J110" s="161">
        <v>20</v>
      </c>
      <c r="K110" s="161">
        <v>20</v>
      </c>
      <c r="L110" s="161">
        <v>20</v>
      </c>
      <c r="M110" s="161">
        <v>19</v>
      </c>
      <c r="N110" s="161">
        <v>18</v>
      </c>
      <c r="O110" s="161">
        <v>13</v>
      </c>
      <c r="P110" s="189">
        <v>12</v>
      </c>
    </row>
    <row r="111" spans="1:16" ht="14.25">
      <c r="A111" s="158" t="s">
        <v>160</v>
      </c>
      <c r="B111" s="158" t="s">
        <v>92</v>
      </c>
      <c r="C111" s="158" t="s">
        <v>101</v>
      </c>
      <c r="D111" s="158" t="s">
        <v>158</v>
      </c>
      <c r="E111" s="159">
        <v>21</v>
      </c>
      <c r="F111" s="161">
        <v>268</v>
      </c>
      <c r="G111" s="161">
        <v>286</v>
      </c>
      <c r="H111" s="161">
        <v>336</v>
      </c>
      <c r="I111" s="161">
        <v>386</v>
      </c>
      <c r="J111" s="161">
        <v>434</v>
      </c>
      <c r="K111" s="161">
        <v>427</v>
      </c>
      <c r="L111" s="161">
        <v>526</v>
      </c>
      <c r="M111" s="161">
        <v>584</v>
      </c>
      <c r="N111" s="161">
        <v>667</v>
      </c>
      <c r="O111" s="161">
        <v>757</v>
      </c>
      <c r="P111" s="189">
        <v>839</v>
      </c>
    </row>
    <row r="112" spans="1:16" ht="14.25">
      <c r="A112" s="158" t="s">
        <v>160</v>
      </c>
      <c r="B112" s="158" t="s">
        <v>93</v>
      </c>
      <c r="C112" s="158" t="s">
        <v>101</v>
      </c>
      <c r="D112" s="158" t="s">
        <v>158</v>
      </c>
      <c r="E112" s="159">
        <v>21</v>
      </c>
      <c r="F112" s="161">
        <v>91</v>
      </c>
      <c r="G112" s="161">
        <v>97</v>
      </c>
      <c r="H112" s="161">
        <v>112</v>
      </c>
      <c r="I112" s="161">
        <v>128</v>
      </c>
      <c r="J112" s="161">
        <v>143</v>
      </c>
      <c r="K112" s="161">
        <v>144</v>
      </c>
      <c r="L112" s="161">
        <v>169</v>
      </c>
      <c r="M112" s="161">
        <v>116</v>
      </c>
      <c r="N112" s="161">
        <v>130</v>
      </c>
      <c r="O112" s="161">
        <v>145</v>
      </c>
      <c r="P112" s="189">
        <v>162</v>
      </c>
    </row>
    <row r="113" spans="1:16" ht="14.25">
      <c r="A113" s="158" t="s">
        <v>160</v>
      </c>
      <c r="B113" s="158" t="s">
        <v>94</v>
      </c>
      <c r="C113" s="158" t="s">
        <v>101</v>
      </c>
      <c r="D113" s="158" t="s">
        <v>158</v>
      </c>
      <c r="E113" s="159">
        <v>21</v>
      </c>
      <c r="F113" s="161">
        <v>37</v>
      </c>
      <c r="G113" s="161">
        <v>56</v>
      </c>
      <c r="H113" s="161">
        <v>103</v>
      </c>
      <c r="I113" s="161">
        <v>115</v>
      </c>
      <c r="J113" s="161">
        <v>122</v>
      </c>
      <c r="K113" s="161">
        <v>115</v>
      </c>
      <c r="L113" s="161">
        <v>135</v>
      </c>
      <c r="M113" s="161">
        <v>129</v>
      </c>
      <c r="N113" s="161">
        <v>139</v>
      </c>
      <c r="O113" s="161">
        <v>152</v>
      </c>
      <c r="P113" s="189">
        <v>171</v>
      </c>
    </row>
    <row r="114" spans="1:16" ht="14.25">
      <c r="A114" s="158" t="s">
        <v>160</v>
      </c>
      <c r="B114" s="158" t="s">
        <v>91</v>
      </c>
      <c r="C114" s="158" t="s">
        <v>135</v>
      </c>
      <c r="D114" s="158" t="s">
        <v>158</v>
      </c>
      <c r="E114" s="159">
        <v>22</v>
      </c>
      <c r="F114" s="161">
        <v>6</v>
      </c>
      <c r="G114" s="161">
        <v>6</v>
      </c>
      <c r="H114" s="161">
        <v>7</v>
      </c>
      <c r="I114" s="161">
        <v>8</v>
      </c>
      <c r="J114" s="161">
        <v>8</v>
      </c>
      <c r="K114" s="161">
        <v>8</v>
      </c>
      <c r="L114" s="161">
        <v>9</v>
      </c>
      <c r="M114" s="161">
        <v>9</v>
      </c>
      <c r="N114" s="161">
        <v>9</v>
      </c>
      <c r="O114" s="161">
        <v>10</v>
      </c>
      <c r="P114" s="189">
        <v>9</v>
      </c>
    </row>
    <row r="115" spans="1:16" ht="14.25">
      <c r="A115" s="158" t="s">
        <v>160</v>
      </c>
      <c r="B115" s="158" t="s">
        <v>92</v>
      </c>
      <c r="C115" s="158" t="s">
        <v>135</v>
      </c>
      <c r="D115" s="158" t="s">
        <v>158</v>
      </c>
      <c r="E115" s="159">
        <v>22</v>
      </c>
      <c r="F115" s="161">
        <v>26</v>
      </c>
      <c r="G115" s="161">
        <v>28</v>
      </c>
      <c r="H115" s="161">
        <v>37</v>
      </c>
      <c r="I115" s="161">
        <v>54</v>
      </c>
      <c r="J115" s="161">
        <v>62</v>
      </c>
      <c r="K115" s="161">
        <v>61</v>
      </c>
      <c r="L115" s="161">
        <v>68</v>
      </c>
      <c r="M115" s="161">
        <v>122</v>
      </c>
      <c r="N115" s="161">
        <v>131</v>
      </c>
      <c r="O115" s="161">
        <v>150</v>
      </c>
      <c r="P115" s="189">
        <v>173</v>
      </c>
    </row>
    <row r="116" spans="1:16" ht="14.25">
      <c r="A116" s="158" t="s">
        <v>160</v>
      </c>
      <c r="B116" s="158" t="s">
        <v>93</v>
      </c>
      <c r="C116" s="158" t="s">
        <v>135</v>
      </c>
      <c r="D116" s="158" t="s">
        <v>158</v>
      </c>
      <c r="E116" s="159">
        <v>22</v>
      </c>
      <c r="F116" s="161">
        <v>70</v>
      </c>
      <c r="G116" s="161">
        <v>75</v>
      </c>
      <c r="H116" s="161">
        <v>86</v>
      </c>
      <c r="I116" s="161">
        <v>97</v>
      </c>
      <c r="J116" s="161">
        <v>108</v>
      </c>
      <c r="K116" s="161">
        <v>109</v>
      </c>
      <c r="L116" s="161">
        <v>119</v>
      </c>
      <c r="M116" s="161">
        <v>66</v>
      </c>
      <c r="N116" s="161">
        <v>91</v>
      </c>
      <c r="O116" s="161">
        <v>102</v>
      </c>
      <c r="P116" s="189">
        <v>114</v>
      </c>
    </row>
    <row r="117" spans="1:16" ht="14.25">
      <c r="A117" s="158" t="s">
        <v>160</v>
      </c>
      <c r="B117" s="158" t="s">
        <v>94</v>
      </c>
      <c r="C117" s="158" t="s">
        <v>135</v>
      </c>
      <c r="D117" s="158" t="s">
        <v>158</v>
      </c>
      <c r="E117" s="159">
        <v>22</v>
      </c>
      <c r="F117" s="161">
        <v>24</v>
      </c>
      <c r="G117" s="161">
        <v>37</v>
      </c>
      <c r="H117" s="161">
        <v>67</v>
      </c>
      <c r="I117" s="161">
        <v>75</v>
      </c>
      <c r="J117" s="161">
        <v>106</v>
      </c>
      <c r="K117" s="161">
        <v>104</v>
      </c>
      <c r="L117" s="161">
        <v>122</v>
      </c>
      <c r="M117" s="161">
        <v>116</v>
      </c>
      <c r="N117" s="161">
        <v>124</v>
      </c>
      <c r="O117" s="161">
        <v>139</v>
      </c>
      <c r="P117" s="189">
        <v>156</v>
      </c>
    </row>
    <row r="118" spans="1:16" ht="14.25">
      <c r="A118" s="158" t="s">
        <v>160</v>
      </c>
      <c r="B118" s="158" t="s">
        <v>91</v>
      </c>
      <c r="C118" s="158" t="s">
        <v>139</v>
      </c>
      <c r="D118" s="158" t="s">
        <v>159</v>
      </c>
      <c r="E118" s="159">
        <v>24</v>
      </c>
      <c r="F118" s="161">
        <v>78457</v>
      </c>
      <c r="G118" s="161">
        <v>84719</v>
      </c>
      <c r="H118" s="161">
        <v>96349</v>
      </c>
      <c r="I118" s="161">
        <v>100696</v>
      </c>
      <c r="J118" s="161">
        <v>109376</v>
      </c>
      <c r="K118" s="161">
        <v>113244</v>
      </c>
      <c r="L118" s="161">
        <v>133091</v>
      </c>
      <c r="M118" s="161">
        <v>128489</v>
      </c>
      <c r="N118" s="161">
        <v>140104</v>
      </c>
      <c r="O118" s="161">
        <v>158597</v>
      </c>
      <c r="P118" s="189">
        <v>170432</v>
      </c>
    </row>
    <row r="119" spans="1:16" ht="14.25">
      <c r="A119" s="158" t="s">
        <v>160</v>
      </c>
      <c r="B119" s="158" t="s">
        <v>92</v>
      </c>
      <c r="C119" s="158" t="s">
        <v>139</v>
      </c>
      <c r="D119" s="158" t="s">
        <v>159</v>
      </c>
      <c r="E119" s="159">
        <v>24</v>
      </c>
      <c r="F119" s="161">
        <v>27471</v>
      </c>
      <c r="G119" s="161">
        <v>29295</v>
      </c>
      <c r="H119" s="161">
        <v>34394</v>
      </c>
      <c r="I119" s="161">
        <v>38707</v>
      </c>
      <c r="J119" s="161">
        <v>44552</v>
      </c>
      <c r="K119" s="161">
        <v>44936</v>
      </c>
      <c r="L119" s="161">
        <v>54997</v>
      </c>
      <c r="M119" s="161">
        <v>57143</v>
      </c>
      <c r="N119" s="161">
        <v>60960</v>
      </c>
      <c r="O119" s="161">
        <v>65338</v>
      </c>
      <c r="P119" s="189">
        <v>71424</v>
      </c>
    </row>
    <row r="120" spans="1:16" ht="14.25">
      <c r="A120" s="158" t="s">
        <v>160</v>
      </c>
      <c r="B120" s="158" t="s">
        <v>93</v>
      </c>
      <c r="C120" s="158" t="s">
        <v>139</v>
      </c>
      <c r="D120" s="158" t="s">
        <v>159</v>
      </c>
      <c r="E120" s="159">
        <v>24</v>
      </c>
      <c r="F120" s="161">
        <v>54694</v>
      </c>
      <c r="G120" s="161">
        <v>58700</v>
      </c>
      <c r="H120" s="161">
        <v>67447</v>
      </c>
      <c r="I120" s="161">
        <v>74456</v>
      </c>
      <c r="J120" s="161">
        <v>84054</v>
      </c>
      <c r="K120" s="161">
        <v>91187</v>
      </c>
      <c r="L120" s="161">
        <v>105742</v>
      </c>
      <c r="M120" s="161">
        <v>98204</v>
      </c>
      <c r="N120" s="161">
        <v>99615</v>
      </c>
      <c r="O120" s="161">
        <v>108463</v>
      </c>
      <c r="P120" s="189">
        <v>121050</v>
      </c>
    </row>
    <row r="121" spans="1:16" ht="14.25">
      <c r="A121" s="158" t="s">
        <v>160</v>
      </c>
      <c r="B121" s="158" t="s">
        <v>94</v>
      </c>
      <c r="C121" s="158" t="s">
        <v>139</v>
      </c>
      <c r="D121" s="158" t="s">
        <v>159</v>
      </c>
      <c r="E121" s="159">
        <v>24</v>
      </c>
      <c r="F121" s="161">
        <v>10931</v>
      </c>
      <c r="G121" s="161">
        <v>15216</v>
      </c>
      <c r="H121" s="161">
        <v>24959</v>
      </c>
      <c r="I121" s="161">
        <v>29114</v>
      </c>
      <c r="J121" s="161">
        <v>32191</v>
      </c>
      <c r="K121" s="161">
        <v>33057</v>
      </c>
      <c r="L121" s="161">
        <v>43742</v>
      </c>
      <c r="M121" s="161">
        <v>50827</v>
      </c>
      <c r="N121" s="161">
        <v>58484</v>
      </c>
      <c r="O121" s="161">
        <v>67367</v>
      </c>
      <c r="P121" s="189">
        <v>79103</v>
      </c>
    </row>
    <row r="122" spans="1:16">
      <c r="A122" s="158" t="s">
        <v>160</v>
      </c>
      <c r="B122" s="158" t="s">
        <v>92</v>
      </c>
      <c r="C122" s="158" t="s">
        <v>140</v>
      </c>
      <c r="D122" s="158" t="s">
        <v>159</v>
      </c>
      <c r="E122" s="159">
        <v>25</v>
      </c>
      <c r="F122" s="161">
        <v>124892</v>
      </c>
      <c r="G122" s="161">
        <v>132924</v>
      </c>
      <c r="H122" s="161">
        <v>148910</v>
      </c>
      <c r="I122" s="161">
        <v>155765</v>
      </c>
      <c r="J122" s="161">
        <v>0</v>
      </c>
      <c r="K122" s="161">
        <v>0</v>
      </c>
      <c r="L122" s="161">
        <v>99845</v>
      </c>
      <c r="M122" s="161">
        <v>100400</v>
      </c>
      <c r="N122" s="161">
        <v>107650</v>
      </c>
      <c r="O122" s="161">
        <v>115255</v>
      </c>
    </row>
    <row r="123" spans="1:16" ht="14.25">
      <c r="A123" s="158" t="s">
        <v>160</v>
      </c>
      <c r="B123" s="158" t="s">
        <v>93</v>
      </c>
      <c r="C123" s="158" t="s">
        <v>140</v>
      </c>
      <c r="D123" s="158" t="s">
        <v>159</v>
      </c>
      <c r="E123" s="159">
        <v>25</v>
      </c>
      <c r="F123" s="161"/>
      <c r="G123" s="161"/>
      <c r="H123" s="161"/>
      <c r="I123" s="161"/>
      <c r="J123" s="161"/>
      <c r="K123" s="161"/>
      <c r="L123" s="161"/>
      <c r="M123" s="161"/>
      <c r="N123" s="161"/>
      <c r="O123" s="161"/>
      <c r="P123" s="189">
        <v>109191</v>
      </c>
    </row>
    <row r="124" spans="1:16" ht="14.25">
      <c r="A124" s="158" t="s">
        <v>160</v>
      </c>
      <c r="B124" s="158" t="s">
        <v>94</v>
      </c>
      <c r="C124" s="158" t="s">
        <v>140</v>
      </c>
      <c r="D124" s="158" t="s">
        <v>159</v>
      </c>
      <c r="E124" s="159">
        <v>25</v>
      </c>
      <c r="F124" s="161">
        <v>44354</v>
      </c>
      <c r="G124" s="161">
        <v>53024</v>
      </c>
      <c r="H124" s="161">
        <v>63292</v>
      </c>
      <c r="I124" s="161">
        <v>70043</v>
      </c>
      <c r="J124" s="161">
        <v>75867</v>
      </c>
      <c r="K124" s="161">
        <v>80684</v>
      </c>
      <c r="L124" s="161">
        <v>98191</v>
      </c>
      <c r="M124" s="161">
        <v>97784</v>
      </c>
      <c r="N124" s="161">
        <v>125620</v>
      </c>
      <c r="O124" s="161">
        <v>138126</v>
      </c>
      <c r="P124" s="189">
        <v>157873</v>
      </c>
    </row>
    <row r="125" spans="1:16" ht="14.25">
      <c r="A125" s="158" t="s">
        <v>160</v>
      </c>
      <c r="B125" s="158" t="s">
        <v>92</v>
      </c>
      <c r="C125" s="158" t="s">
        <v>141</v>
      </c>
      <c r="D125" s="158" t="s">
        <v>159</v>
      </c>
      <c r="E125" s="159">
        <v>26</v>
      </c>
      <c r="F125" s="161">
        <v>0</v>
      </c>
      <c r="G125" s="161">
        <v>0</v>
      </c>
      <c r="H125" s="161">
        <v>0</v>
      </c>
      <c r="I125" s="161">
        <v>0</v>
      </c>
      <c r="J125" s="161">
        <v>0</v>
      </c>
      <c r="K125" s="161">
        <v>0</v>
      </c>
      <c r="L125" s="161">
        <v>0</v>
      </c>
      <c r="M125" s="161">
        <v>44254</v>
      </c>
      <c r="N125" s="161">
        <v>47799</v>
      </c>
      <c r="O125" s="161">
        <v>57649</v>
      </c>
      <c r="P125" s="189">
        <v>66351</v>
      </c>
    </row>
    <row r="126" spans="1:16">
      <c r="A126" s="158" t="s">
        <v>160</v>
      </c>
      <c r="B126" s="158" t="s">
        <v>93</v>
      </c>
      <c r="C126" s="158" t="s">
        <v>141</v>
      </c>
      <c r="D126" s="158" t="s">
        <v>159</v>
      </c>
      <c r="E126" s="159">
        <v>26</v>
      </c>
      <c r="F126" s="161">
        <v>0</v>
      </c>
      <c r="G126" s="161">
        <v>0</v>
      </c>
      <c r="H126" s="161">
        <v>0</v>
      </c>
      <c r="I126" s="161">
        <v>0</v>
      </c>
      <c r="J126" s="161">
        <v>0</v>
      </c>
      <c r="K126" s="161">
        <v>67718</v>
      </c>
      <c r="L126" s="161">
        <v>81555</v>
      </c>
      <c r="M126" s="161">
        <v>81828</v>
      </c>
      <c r="N126" s="161">
        <v>0</v>
      </c>
      <c r="O126" s="161">
        <v>0</v>
      </c>
    </row>
    <row r="127" spans="1:16" ht="14.25">
      <c r="A127" s="160" t="s">
        <v>160</v>
      </c>
      <c r="B127" s="160" t="s">
        <v>94</v>
      </c>
      <c r="C127" s="160" t="s">
        <v>141</v>
      </c>
      <c r="D127" s="160" t="s">
        <v>159</v>
      </c>
      <c r="E127" s="160">
        <v>26</v>
      </c>
      <c r="F127" s="161">
        <v>0</v>
      </c>
      <c r="G127" s="161">
        <v>0</v>
      </c>
      <c r="H127" s="161">
        <v>27961</v>
      </c>
      <c r="I127" s="161">
        <v>32483</v>
      </c>
      <c r="J127" s="161">
        <v>37050</v>
      </c>
      <c r="K127" s="161">
        <v>40651</v>
      </c>
      <c r="L127" s="161">
        <v>58896</v>
      </c>
      <c r="M127" s="161">
        <v>54662</v>
      </c>
      <c r="N127" s="161">
        <v>22159</v>
      </c>
      <c r="O127" s="161">
        <v>20651</v>
      </c>
      <c r="P127" s="189">
        <v>15769</v>
      </c>
    </row>
    <row r="128" spans="1:16" ht="14.25">
      <c r="A128" s="160" t="s">
        <v>160</v>
      </c>
      <c r="B128" s="160" t="s">
        <v>91</v>
      </c>
      <c r="C128" s="160" t="s">
        <v>142</v>
      </c>
      <c r="D128" s="160" t="s">
        <v>159</v>
      </c>
      <c r="E128" s="160">
        <v>27</v>
      </c>
      <c r="F128" s="161">
        <v>78457</v>
      </c>
      <c r="G128" s="161">
        <v>84719</v>
      </c>
      <c r="H128" s="161">
        <v>96349</v>
      </c>
      <c r="I128" s="161">
        <v>100696</v>
      </c>
      <c r="J128" s="161">
        <v>109376</v>
      </c>
      <c r="K128" s="161">
        <v>113244</v>
      </c>
      <c r="L128" s="161">
        <v>133091</v>
      </c>
      <c r="M128" s="161">
        <v>128489</v>
      </c>
      <c r="N128" s="161">
        <v>140104</v>
      </c>
      <c r="O128" s="161">
        <v>158597</v>
      </c>
      <c r="P128" s="189">
        <v>170432</v>
      </c>
    </row>
    <row r="129" spans="1:16" ht="14.25">
      <c r="A129" s="160" t="s">
        <v>160</v>
      </c>
      <c r="B129" s="160" t="s">
        <v>92</v>
      </c>
      <c r="C129" s="160" t="s">
        <v>142</v>
      </c>
      <c r="D129" s="160" t="s">
        <v>159</v>
      </c>
      <c r="E129" s="160">
        <v>27</v>
      </c>
      <c r="F129" s="161">
        <v>27524</v>
      </c>
      <c r="G129" s="161">
        <v>29347</v>
      </c>
      <c r="H129" s="161">
        <v>34445</v>
      </c>
      <c r="I129" s="161">
        <v>38961</v>
      </c>
      <c r="J129" s="161">
        <v>44552</v>
      </c>
      <c r="K129" s="161">
        <v>44936</v>
      </c>
      <c r="L129" s="161">
        <v>55215</v>
      </c>
      <c r="M129" s="161">
        <v>55818</v>
      </c>
      <c r="N129" s="161">
        <v>59652</v>
      </c>
      <c r="O129" s="161">
        <v>64447</v>
      </c>
      <c r="P129" s="189">
        <v>70827</v>
      </c>
    </row>
    <row r="130" spans="1:16" ht="14.25">
      <c r="A130" s="160" t="s">
        <v>160</v>
      </c>
      <c r="B130" s="160" t="s">
        <v>93</v>
      </c>
      <c r="C130" s="160" t="s">
        <v>142</v>
      </c>
      <c r="D130" s="160" t="s">
        <v>159</v>
      </c>
      <c r="E130" s="160">
        <v>27</v>
      </c>
      <c r="F130" s="161">
        <v>54694</v>
      </c>
      <c r="G130" s="161">
        <v>58700</v>
      </c>
      <c r="H130" s="161">
        <v>67447</v>
      </c>
      <c r="I130" s="161">
        <v>74456</v>
      </c>
      <c r="J130" s="161">
        <v>84054</v>
      </c>
      <c r="K130" s="161">
        <v>88341</v>
      </c>
      <c r="L130" s="161">
        <v>102733</v>
      </c>
      <c r="M130" s="161">
        <v>95469</v>
      </c>
      <c r="N130" s="161">
        <v>99615</v>
      </c>
      <c r="O130" s="161">
        <v>108463</v>
      </c>
      <c r="P130" s="189">
        <v>120589</v>
      </c>
    </row>
    <row r="131" spans="1:16" ht="14.25">
      <c r="A131" s="160" t="s">
        <v>160</v>
      </c>
      <c r="B131" s="160" t="s">
        <v>94</v>
      </c>
      <c r="C131" s="160" t="s">
        <v>142</v>
      </c>
      <c r="D131" s="160" t="s">
        <v>159</v>
      </c>
      <c r="E131" s="160">
        <v>27</v>
      </c>
      <c r="F131" s="161">
        <v>12352</v>
      </c>
      <c r="G131" s="161">
        <v>16717</v>
      </c>
      <c r="H131" s="161">
        <v>26570</v>
      </c>
      <c r="I131" s="161">
        <v>30985</v>
      </c>
      <c r="J131" s="161">
        <v>34247</v>
      </c>
      <c r="K131" s="161">
        <v>35243</v>
      </c>
      <c r="L131" s="161">
        <v>46450</v>
      </c>
      <c r="M131" s="161">
        <v>53448</v>
      </c>
      <c r="N131" s="161">
        <v>60478</v>
      </c>
      <c r="O131" s="161">
        <v>68248</v>
      </c>
      <c r="P131" s="189">
        <v>78654</v>
      </c>
    </row>
    <row r="132" spans="1:16" ht="14.25">
      <c r="A132" s="189" t="s">
        <v>160</v>
      </c>
      <c r="B132" s="160" t="s">
        <v>91</v>
      </c>
      <c r="C132" s="189" t="s">
        <v>143</v>
      </c>
      <c r="D132" s="189" t="s">
        <v>159</v>
      </c>
      <c r="E132" s="189">
        <v>28</v>
      </c>
      <c r="F132" s="161">
        <v>80905</v>
      </c>
      <c r="G132" s="161">
        <v>87645</v>
      </c>
      <c r="H132" s="161">
        <v>98557</v>
      </c>
      <c r="I132" s="161">
        <v>108212</v>
      </c>
      <c r="J132" s="161">
        <v>119407</v>
      </c>
      <c r="K132" s="161">
        <v>120820</v>
      </c>
      <c r="L132" s="161">
        <v>146300</v>
      </c>
      <c r="M132" s="161">
        <v>141728</v>
      </c>
      <c r="N132" s="161">
        <v>148997</v>
      </c>
      <c r="O132" s="161">
        <v>153639</v>
      </c>
      <c r="P132" s="189">
        <v>167199</v>
      </c>
    </row>
    <row r="133" spans="1:16" ht="14.25">
      <c r="A133" s="189" t="s">
        <v>160</v>
      </c>
      <c r="B133" s="160" t="s">
        <v>92</v>
      </c>
      <c r="C133" s="189" t="s">
        <v>143</v>
      </c>
      <c r="D133" s="189" t="s">
        <v>159</v>
      </c>
      <c r="E133" s="189">
        <v>28</v>
      </c>
      <c r="F133" s="161">
        <v>28040</v>
      </c>
      <c r="G133" s="161">
        <v>29448</v>
      </c>
      <c r="H133" s="161">
        <v>33707</v>
      </c>
      <c r="I133" s="161">
        <v>35661</v>
      </c>
      <c r="J133" s="161">
        <v>37621</v>
      </c>
      <c r="K133" s="161">
        <v>39896</v>
      </c>
      <c r="L133" s="161">
        <v>50052</v>
      </c>
      <c r="M133" s="161">
        <v>63711</v>
      </c>
      <c r="N133" s="161">
        <v>67289</v>
      </c>
      <c r="O133" s="161">
        <v>75102</v>
      </c>
      <c r="P133" s="189">
        <v>85533</v>
      </c>
    </row>
    <row r="134" spans="1:16" ht="14.25">
      <c r="A134" s="189" t="s">
        <v>160</v>
      </c>
      <c r="B134" s="160" t="s">
        <v>93</v>
      </c>
      <c r="C134" s="189" t="s">
        <v>143</v>
      </c>
      <c r="D134" s="189" t="s">
        <v>159</v>
      </c>
      <c r="E134" s="189">
        <v>28</v>
      </c>
      <c r="F134" s="161">
        <v>58109</v>
      </c>
      <c r="G134" s="161">
        <v>62080</v>
      </c>
      <c r="H134" s="161">
        <v>70354</v>
      </c>
      <c r="I134" s="161">
        <v>78532</v>
      </c>
      <c r="J134" s="161">
        <v>88542</v>
      </c>
      <c r="K134" s="161">
        <v>93153</v>
      </c>
      <c r="L134" s="161">
        <v>103629</v>
      </c>
      <c r="M134" s="161">
        <v>95376</v>
      </c>
      <c r="N134" s="161">
        <v>97943</v>
      </c>
      <c r="O134" s="161">
        <v>106773</v>
      </c>
      <c r="P134" s="189">
        <v>119027</v>
      </c>
    </row>
    <row r="135" spans="1:16" ht="14.25">
      <c r="A135" s="189" t="s">
        <v>160</v>
      </c>
      <c r="B135" s="160" t="s">
        <v>94</v>
      </c>
      <c r="C135" s="189" t="s">
        <v>143</v>
      </c>
      <c r="D135" s="189" t="s">
        <v>159</v>
      </c>
      <c r="E135" s="189">
        <v>28</v>
      </c>
      <c r="F135" s="161">
        <v>10678</v>
      </c>
      <c r="G135" s="161">
        <v>15235</v>
      </c>
      <c r="H135" s="161">
        <v>23568</v>
      </c>
      <c r="I135" s="161">
        <v>27935</v>
      </c>
      <c r="J135" s="161">
        <v>33846</v>
      </c>
      <c r="K135" s="161">
        <v>34280</v>
      </c>
      <c r="L135" s="161">
        <v>45261</v>
      </c>
      <c r="M135" s="161">
        <v>52832</v>
      </c>
      <c r="N135" s="161">
        <v>60017</v>
      </c>
      <c r="O135" s="161">
        <v>68785</v>
      </c>
      <c r="P135" s="189">
        <v>79182</v>
      </c>
    </row>
  </sheetData>
  <autoFilter ref="A1:N136" xr:uid="{00000000-0009-0000-0000-00000700000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EF456-EF36-49DE-B8F3-593736B194AC}">
  <sheetPr>
    <pageSetUpPr autoPageBreaks="0" fitToPage="1"/>
  </sheetPr>
  <dimension ref="A1:N32"/>
  <sheetViews>
    <sheetView showGridLines="0" zoomScaleNormal="100" zoomScaleSheetLayoutView="85" workbookViewId="0">
      <selection activeCell="C4" sqref="C4:E4"/>
    </sheetView>
  </sheetViews>
  <sheetFormatPr defaultColWidth="16.375" defaultRowHeight="13.15" customHeight="1"/>
  <cols>
    <col min="1" max="1" width="42.125" style="54" customWidth="1"/>
    <col min="2" max="2" width="22.125" style="54" hidden="1" customWidth="1"/>
    <col min="3" max="13" width="13.75" style="54" customWidth="1"/>
    <col min="14" max="16384" width="16.375" style="54"/>
  </cols>
  <sheetData>
    <row r="1" spans="1:14" s="186" customFormat="1" ht="26.65" customHeight="1">
      <c r="A1" s="229" t="s">
        <v>161</v>
      </c>
      <c r="B1" s="229"/>
      <c r="C1" s="229"/>
      <c r="D1" s="229"/>
      <c r="E1" s="229"/>
      <c r="F1" s="229"/>
      <c r="G1" s="229"/>
      <c r="H1" s="229"/>
      <c r="I1" s="229"/>
      <c r="J1" s="229"/>
      <c r="K1" s="229"/>
      <c r="L1" s="229"/>
      <c r="M1" s="229"/>
    </row>
    <row r="2" spans="1:14" s="75" customFormat="1" ht="18.75" customHeight="1" thickBot="1"/>
    <row r="3" spans="1:14" s="75" customFormat="1" ht="16.5" customHeight="1" thickTop="1" thickBot="1">
      <c r="B3" s="77"/>
      <c r="C3" s="233" t="s">
        <v>106</v>
      </c>
      <c r="D3" s="234"/>
      <c r="E3" s="234"/>
    </row>
    <row r="4" spans="1:14" s="75" customFormat="1" ht="16.5" customHeight="1" thickTop="1" thickBot="1">
      <c r="A4" s="77"/>
      <c r="B4" s="77"/>
      <c r="C4" s="235" t="s">
        <v>59</v>
      </c>
      <c r="D4" s="236"/>
      <c r="E4" s="236"/>
    </row>
    <row r="5" spans="1:14" s="75" customFormat="1" ht="16.5" customHeight="1" thickTop="1">
      <c r="A5" s="77"/>
      <c r="B5" s="77"/>
    </row>
    <row r="6" spans="1:14" s="75" customFormat="1" ht="18.75" customHeight="1">
      <c r="C6" s="238" t="s">
        <v>162</v>
      </c>
      <c r="D6" s="238"/>
      <c r="E6" s="238"/>
      <c r="F6" s="238"/>
      <c r="G6" s="238"/>
      <c r="H6" s="238"/>
      <c r="I6" s="238"/>
      <c r="J6" s="238"/>
    </row>
    <row r="7" spans="1:14" s="78" customFormat="1" ht="28.5" customHeight="1">
      <c r="A7" s="126"/>
      <c r="B7" s="126" t="str">
        <f>C4</f>
        <v>Entities with more than four/six members ^</v>
      </c>
      <c r="C7" s="127" t="s">
        <v>67</v>
      </c>
      <c r="D7" s="127" t="s">
        <v>68</v>
      </c>
      <c r="E7" s="127" t="s">
        <v>69</v>
      </c>
      <c r="F7" s="127" t="s">
        <v>70</v>
      </c>
      <c r="G7" s="127" t="s">
        <v>71</v>
      </c>
      <c r="H7" s="127" t="s">
        <v>72</v>
      </c>
      <c r="I7" s="127" t="s">
        <v>73</v>
      </c>
      <c r="J7" s="127" t="s">
        <v>74</v>
      </c>
      <c r="K7" s="127" t="s">
        <v>75</v>
      </c>
      <c r="L7" s="127" t="s">
        <v>163</v>
      </c>
      <c r="M7" s="127" t="s">
        <v>107</v>
      </c>
      <c r="N7" s="166"/>
    </row>
    <row r="8" spans="1:14" s="57" customFormat="1" ht="16.5" customHeight="1">
      <c r="A8" s="55"/>
      <c r="B8" s="55"/>
      <c r="C8" s="142"/>
      <c r="D8" s="142"/>
      <c r="E8" s="142"/>
      <c r="F8" s="142"/>
      <c r="G8" s="142"/>
      <c r="H8" s="142"/>
      <c r="I8" s="142"/>
      <c r="J8" s="142"/>
      <c r="K8" s="142"/>
      <c r="L8" s="142"/>
      <c r="M8" s="142"/>
    </row>
    <row r="9" spans="1:14" ht="16.5" customHeight="1">
      <c r="A9" s="143" t="s">
        <v>377</v>
      </c>
      <c r="B9" s="75" t="s">
        <v>164</v>
      </c>
      <c r="C9" s="66">
        <f>SUMIFS(Tab_MYS2_Data!F:F,Tab_MYS2_Data!$B:$B,'Table 2'!$B$7,Tab_MYS2_Data!$C:$C,'Table 2'!$B$9)</f>
        <v>377543</v>
      </c>
      <c r="D9" s="66">
        <f>SUMIFS(Tab_MYS2_Data!G:G,Tab_MYS2_Data!$B:$B,'Table 2'!$B$7,Tab_MYS2_Data!$C:$C,'Table 2'!$B$9)</f>
        <v>426320</v>
      </c>
      <c r="E9" s="66">
        <f>SUMIFS(Tab_MYS2_Data!H:H,Tab_MYS2_Data!$B:$B,'Table 2'!$B$7,Tab_MYS2_Data!$C:$C,'Table 2'!$B$9)</f>
        <v>472379</v>
      </c>
      <c r="F9" s="66">
        <f>SUMIFS(Tab_MYS2_Data!I:I,Tab_MYS2_Data!$B:$B,'Table 2'!$B$7,Tab_MYS2_Data!$C:$C,'Table 2'!$B$9)</f>
        <v>589466</v>
      </c>
      <c r="G9" s="66">
        <f>SUMIFS(Tab_MYS2_Data!J:J,Tab_MYS2_Data!$B:$B,'Table 2'!$B$7,Tab_MYS2_Data!$C:$C,'Table 2'!$B$9)</f>
        <v>671752</v>
      </c>
      <c r="H9" s="66">
        <f>SUMIFS(Tab_MYS2_Data!K:K,Tab_MYS2_Data!$B:$B,'Table 2'!$B$7,Tab_MYS2_Data!$C:$C,'Table 2'!$B$9)</f>
        <v>747565</v>
      </c>
      <c r="I9" s="66">
        <f>SUMIFS(Tab_MYS2_Data!L:L,Tab_MYS2_Data!$B:$B,'Table 2'!$B$7,Tab_MYS2_Data!$C:$C,'Table 2'!$B$9)</f>
        <v>737003</v>
      </c>
      <c r="J9" s="66">
        <f>SUMIFS(Tab_MYS2_Data!M:M,Tab_MYS2_Data!$B:$B,'Table 2'!$B$7,Tab_MYS2_Data!$C:$C,'Table 2'!$B$9)</f>
        <v>898644</v>
      </c>
      <c r="K9" s="66">
        <f>SUMIFS(Tab_MYS2_Data!N:N,Tab_MYS2_Data!$B:$B,'Table 2'!$B$7,Tab_MYS2_Data!$C:$C,'Table 2'!$B$9)</f>
        <v>896641</v>
      </c>
      <c r="L9" s="66">
        <f>SUMIFS(Tab_MYS2_Data!O:O,Tab_MYS2_Data!$B:$B,'Table 2'!$B$7,Tab_MYS2_Data!$C:$C,'Table 2'!$B$9)</f>
        <v>1012619</v>
      </c>
      <c r="M9" s="66"/>
    </row>
    <row r="10" spans="1:14" ht="30" customHeight="1">
      <c r="A10" s="65" t="s">
        <v>165</v>
      </c>
      <c r="B10" s="75" t="s">
        <v>166</v>
      </c>
      <c r="C10" s="66">
        <f>SUMIFS(Tab_MYS2_Data!F:F,Tab_MYS2_Data!$B:$B,'Table 2'!$B$7,Tab_MYS2_Data!$C:$C,'Table 2'!$B$10)</f>
        <v>66824</v>
      </c>
      <c r="D10" s="66">
        <f>SUMIFS(Tab_MYS2_Data!G:G,Tab_MYS2_Data!$B:$B,'Table 2'!$B$7,Tab_MYS2_Data!$C:$C,'Table 2'!$B$10)</f>
        <v>77154</v>
      </c>
      <c r="E10" s="66">
        <f>SUMIFS(Tab_MYS2_Data!H:H,Tab_MYS2_Data!$B:$B,'Table 2'!$B$7,Tab_MYS2_Data!$C:$C,'Table 2'!$B$10)</f>
        <v>122058</v>
      </c>
      <c r="F10" s="66">
        <f>SUMIFS(Tab_MYS2_Data!I:I,Tab_MYS2_Data!$B:$B,'Table 2'!$B$7,Tab_MYS2_Data!$C:$C,'Table 2'!$B$10)</f>
        <v>81802</v>
      </c>
      <c r="G10" s="66">
        <f>SUMIFS(Tab_MYS2_Data!J:J,Tab_MYS2_Data!$B:$B,'Table 2'!$B$7,Tab_MYS2_Data!$C:$C,'Table 2'!$B$10)</f>
        <v>97001</v>
      </c>
      <c r="H10" s="66">
        <f>SUMIFS(Tab_MYS2_Data!K:K,Tab_MYS2_Data!$B:$B,'Table 2'!$B$7,Tab_MYS2_Data!$C:$C,'Table 2'!$B$10)</f>
        <v>114014</v>
      </c>
      <c r="I10" s="66">
        <f>SUMIFS(Tab_MYS2_Data!L:L,Tab_MYS2_Data!$B:$B,'Table 2'!$B$7,Tab_MYS2_Data!$C:$C,'Table 2'!$B$10)</f>
        <v>95847</v>
      </c>
      <c r="J10" s="66">
        <f>SUMIFS(Tab_MYS2_Data!M:M,Tab_MYS2_Data!$B:$B,'Table 2'!$B$7,Tab_MYS2_Data!$C:$C,'Table 2'!$B$10)</f>
        <v>182504</v>
      </c>
      <c r="K10" s="66">
        <f>SUMIFS(Tab_MYS2_Data!N:N,Tab_MYS2_Data!$B:$B,'Table 2'!$B$7,Tab_MYS2_Data!$C:$C,'Table 2'!$B$10)</f>
        <v>133480</v>
      </c>
      <c r="L10" s="66">
        <f>SUMIFS(Tab_MYS2_Data!O:O,Tab_MYS2_Data!$B:$B,'Table 2'!$B$7,Tab_MYS2_Data!$C:$C,'Table 2'!$B$10)</f>
        <v>117725</v>
      </c>
      <c r="M10" s="66">
        <f>SUMIFS(Tab_MYS2_Data!P:P,Tab_MYS2_Data!$B:$B,'Table 2'!$B$7,Tab_MYS2_Data!$C:$C,'Table 2'!$B$10)</f>
        <v>152796</v>
      </c>
    </row>
    <row r="11" spans="1:14" ht="16.5" customHeight="1">
      <c r="A11" s="144" t="s">
        <v>167</v>
      </c>
      <c r="B11" s="75" t="s">
        <v>168</v>
      </c>
      <c r="C11" s="62">
        <f>SUMIFS(Tab_MYS2_Data!F:F,Tab_MYS2_Data!$B:$B,'Table 2'!$B$7,Tab_MYS2_Data!$C:$C,'Table 2'!$B$11)</f>
        <v>39300</v>
      </c>
      <c r="D11" s="62">
        <f>SUMIFS(Tab_MYS2_Data!G:G,Tab_MYS2_Data!$B:$B,'Table 2'!$B$7,Tab_MYS2_Data!$C:$C,'Table 2'!$B$11)</f>
        <v>40769</v>
      </c>
      <c r="E11" s="62">
        <f>SUMIFS(Tab_MYS2_Data!H:H,Tab_MYS2_Data!$B:$B,'Table 2'!$B$7,Tab_MYS2_Data!$C:$C,'Table 2'!$B$11)</f>
        <v>44817</v>
      </c>
      <c r="F11" s="62">
        <f>SUMIFS(Tab_MYS2_Data!I:I,Tab_MYS2_Data!$B:$B,'Table 2'!$B$7,Tab_MYS2_Data!$C:$C,'Table 2'!$B$11)</f>
        <v>46965</v>
      </c>
      <c r="G11" s="62">
        <f>SUMIFS(Tab_MYS2_Data!J:J,Tab_MYS2_Data!$B:$B,'Table 2'!$B$7,Tab_MYS2_Data!$C:$C,'Table 2'!$B$11)</f>
        <v>49974</v>
      </c>
      <c r="H11" s="62">
        <f>SUMIFS(Tab_MYS2_Data!K:K,Tab_MYS2_Data!$B:$B,'Table 2'!$B$7,Tab_MYS2_Data!$C:$C,'Table 2'!$B$11)</f>
        <v>49568</v>
      </c>
      <c r="I11" s="62">
        <f>SUMIFS(Tab_MYS2_Data!L:L,Tab_MYS2_Data!$B:$B,'Table 2'!$B$7,Tab_MYS2_Data!$C:$C,'Table 2'!$B$11)</f>
        <v>53251</v>
      </c>
      <c r="J11" s="62">
        <f>SUMIFS(Tab_MYS2_Data!M:M,Tab_MYS2_Data!$B:$B,'Table 2'!$B$7,Tab_MYS2_Data!$C:$C,'Table 2'!$B$11)</f>
        <v>59288</v>
      </c>
      <c r="K11" s="62">
        <f>SUMIFS(Tab_MYS2_Data!N:N,Tab_MYS2_Data!$B:$B,'Table 2'!$B$7,Tab_MYS2_Data!$C:$C,'Table 2'!$B$11)</f>
        <v>68796</v>
      </c>
      <c r="L11" s="62">
        <f>SUMIFS(Tab_MYS2_Data!O:O,Tab_MYS2_Data!$B:$B,'Table 2'!$B$7,Tab_MYS2_Data!$C:$C,'Table 2'!$B$11)</f>
        <v>77285</v>
      </c>
      <c r="M11" s="62">
        <f>SUMIFS(Tab_MYS2_Data!P:P,Tab_MYS2_Data!$B:$B,'Table 2'!$B$7,Tab_MYS2_Data!$C:$C,'Table 2'!$B$11)</f>
        <v>84452</v>
      </c>
    </row>
    <row r="12" spans="1:14" ht="16.5" customHeight="1">
      <c r="A12" s="144" t="s">
        <v>169</v>
      </c>
      <c r="B12" s="75" t="s">
        <v>170</v>
      </c>
      <c r="C12" s="62">
        <f>SUMIFS(Tab_MYS2_Data!F:F,Tab_MYS2_Data!$B:$B,'Table 2'!$B$7,Tab_MYS2_Data!$C:$C,'Table 2'!$B$12)</f>
        <v>7382</v>
      </c>
      <c r="D12" s="62">
        <f>SUMIFS(Tab_MYS2_Data!G:G,Tab_MYS2_Data!$B:$B,'Table 2'!$B$7,Tab_MYS2_Data!$C:$C,'Table 2'!$B$12)</f>
        <v>6576</v>
      </c>
      <c r="E12" s="62">
        <f>SUMIFS(Tab_MYS2_Data!H:H,Tab_MYS2_Data!$B:$B,'Table 2'!$B$7,Tab_MYS2_Data!$C:$C,'Table 2'!$B$12)</f>
        <v>9760</v>
      </c>
      <c r="F12" s="62">
        <f>SUMIFS(Tab_MYS2_Data!I:I,Tab_MYS2_Data!$B:$B,'Table 2'!$B$7,Tab_MYS2_Data!$C:$C,'Table 2'!$B$12)</f>
        <v>8434</v>
      </c>
      <c r="G12" s="62">
        <f>SUMIFS(Tab_MYS2_Data!J:J,Tab_MYS2_Data!$B:$B,'Table 2'!$B$7,Tab_MYS2_Data!$C:$C,'Table 2'!$B$12)</f>
        <v>9778</v>
      </c>
      <c r="H12" s="62">
        <f>SUMIFS(Tab_MYS2_Data!K:K,Tab_MYS2_Data!$B:$B,'Table 2'!$B$7,Tab_MYS2_Data!$C:$C,'Table 2'!$B$12)</f>
        <v>7008</v>
      </c>
      <c r="I12" s="62">
        <f>SUMIFS(Tab_MYS2_Data!L:L,Tab_MYS2_Data!$B:$B,'Table 2'!$B$7,Tab_MYS2_Data!$C:$C,'Table 2'!$B$12)</f>
        <v>8978</v>
      </c>
      <c r="J12" s="62">
        <f>SUMIFS(Tab_MYS2_Data!M:M,Tab_MYS2_Data!$B:$B,'Table 2'!$B$7,Tab_MYS2_Data!$C:$C,'Table 2'!$B$12)</f>
        <v>11746</v>
      </c>
      <c r="K12" s="62">
        <f>SUMIFS(Tab_MYS2_Data!N:N,Tab_MYS2_Data!$B:$B,'Table 2'!$B$7,Tab_MYS2_Data!$C:$C,'Table 2'!$B$12)</f>
        <v>10738</v>
      </c>
      <c r="L12" s="62">
        <f>SUMIFS(Tab_MYS2_Data!O:O,Tab_MYS2_Data!$B:$B,'Table 2'!$B$7,Tab_MYS2_Data!$C:$C,'Table 2'!$B$12)</f>
        <v>13434</v>
      </c>
      <c r="M12" s="62">
        <f>SUMIFS(Tab_MYS2_Data!P:P,Tab_MYS2_Data!$B:$B,'Table 2'!$B$7,Tab_MYS2_Data!$C:$C,'Table 2'!$B$12)</f>
        <v>16743</v>
      </c>
    </row>
    <row r="13" spans="1:14" ht="16.5" customHeight="1">
      <c r="A13" s="144" t="s">
        <v>171</v>
      </c>
      <c r="B13" s="75" t="s">
        <v>172</v>
      </c>
      <c r="C13" s="62">
        <f>SUMIFS(Tab_MYS2_Data!F:F,Tab_MYS2_Data!$B:$B,'Table 2'!$B$7,Tab_MYS2_Data!$C:$C,'Table 2'!$B$13)</f>
        <v>5575</v>
      </c>
      <c r="D13" s="62">
        <f>SUMIFS(Tab_MYS2_Data!G:G,Tab_MYS2_Data!$B:$B,'Table 2'!$B$7,Tab_MYS2_Data!$C:$C,'Table 2'!$B$13)</f>
        <v>7743</v>
      </c>
      <c r="E13" s="62">
        <f>SUMIFS(Tab_MYS2_Data!H:H,Tab_MYS2_Data!$B:$B,'Table 2'!$B$7,Tab_MYS2_Data!$C:$C,'Table 2'!$B$13)</f>
        <v>35671</v>
      </c>
      <c r="F13" s="62">
        <f>SUMIFS(Tab_MYS2_Data!I:I,Tab_MYS2_Data!$B:$B,'Table 2'!$B$7,Tab_MYS2_Data!$C:$C,'Table 2'!$B$13)</f>
        <v>0</v>
      </c>
      <c r="G13" s="62">
        <f>SUMIFS(Tab_MYS2_Data!J:J,Tab_MYS2_Data!$B:$B,'Table 2'!$B$7,Tab_MYS2_Data!$C:$C,'Table 2'!$B$13)</f>
        <v>0</v>
      </c>
      <c r="H13" s="62">
        <f>SUMIFS(Tab_MYS2_Data!K:K,Tab_MYS2_Data!$B:$B,'Table 2'!$B$7,Tab_MYS2_Data!$C:$C,'Table 2'!$B$13)</f>
        <v>8</v>
      </c>
      <c r="I13" s="62">
        <f>SUMIFS(Tab_MYS2_Data!L:L,Tab_MYS2_Data!$B:$B,'Table 2'!$B$7,Tab_MYS2_Data!$C:$C,'Table 2'!$B$13)</f>
        <v>1</v>
      </c>
      <c r="J13" s="62">
        <f>SUMIFS(Tab_MYS2_Data!M:M,Tab_MYS2_Data!$B:$B,'Table 2'!$B$7,Tab_MYS2_Data!$C:$C,'Table 2'!$B$13)</f>
        <v>0</v>
      </c>
      <c r="K13" s="62">
        <f>SUMIFS(Tab_MYS2_Data!N:N,Tab_MYS2_Data!$B:$B,'Table 2'!$B$7,Tab_MYS2_Data!$C:$C,'Table 2'!$B$13)</f>
        <v>0</v>
      </c>
      <c r="L13" s="62">
        <f>SUMIFS(Tab_MYS2_Data!O:O,Tab_MYS2_Data!$B:$B,'Table 2'!$B$7,Tab_MYS2_Data!$C:$C,'Table 2'!$B$13)</f>
        <v>0</v>
      </c>
      <c r="M13" s="62">
        <f>SUMIFS(Tab_MYS2_Data!P:P,Tab_MYS2_Data!$B:$B,'Table 2'!$B$7,Tab_MYS2_Data!$C:$C,'Table 2'!$B$13)</f>
        <v>0</v>
      </c>
    </row>
    <row r="14" spans="1:14" ht="30" customHeight="1">
      <c r="A14" s="65" t="s">
        <v>173</v>
      </c>
      <c r="B14" s="75" t="s">
        <v>174</v>
      </c>
      <c r="C14" s="66">
        <f>SUMIFS(Tab_MYS2_Data!F:F,Tab_MYS2_Data!$B:$B,'Table 2'!$B$7,Tab_MYS2_Data!$C:$C,'Table 2'!$B$14)</f>
        <v>31831</v>
      </c>
      <c r="D14" s="66">
        <f>SUMIFS(Tab_MYS2_Data!G:G,Tab_MYS2_Data!$B:$B,'Table 2'!$B$7,Tab_MYS2_Data!$C:$C,'Table 2'!$B$14)</f>
        <v>34089</v>
      </c>
      <c r="E14" s="66">
        <f>SUMIFS(Tab_MYS2_Data!H:H,Tab_MYS2_Data!$B:$B,'Table 2'!$B$7,Tab_MYS2_Data!$C:$C,'Table 2'!$B$14)</f>
        <v>40694</v>
      </c>
      <c r="F14" s="66">
        <f>SUMIFS(Tab_MYS2_Data!I:I,Tab_MYS2_Data!$B:$B,'Table 2'!$B$7,Tab_MYS2_Data!$C:$C,'Table 2'!$B$14)</f>
        <v>47551</v>
      </c>
      <c r="G14" s="66">
        <f>SUMIFS(Tab_MYS2_Data!J:J,Tab_MYS2_Data!$B:$B,'Table 2'!$B$7,Tab_MYS2_Data!$C:$C,'Table 2'!$B$14)</f>
        <v>56642</v>
      </c>
      <c r="H14" s="66">
        <f>SUMIFS(Tab_MYS2_Data!K:K,Tab_MYS2_Data!$B:$B,'Table 2'!$B$7,Tab_MYS2_Data!$C:$C,'Table 2'!$B$14)</f>
        <v>79774</v>
      </c>
      <c r="I14" s="66">
        <f>SUMIFS(Tab_MYS2_Data!L:L,Tab_MYS2_Data!$B:$B,'Table 2'!$B$7,Tab_MYS2_Data!$C:$C,'Table 2'!$B$14)</f>
        <v>60514</v>
      </c>
      <c r="J14" s="66">
        <f>SUMIFS(Tab_MYS2_Data!M:M,Tab_MYS2_Data!$B:$B,'Table 2'!$B$7,Tab_MYS2_Data!$C:$C,'Table 2'!$B$14)</f>
        <v>64379</v>
      </c>
      <c r="K14" s="66">
        <f>SUMIFS(Tab_MYS2_Data!N:N,Tab_MYS2_Data!$B:$B,'Table 2'!$B$7,Tab_MYS2_Data!$C:$C,'Table 2'!$B$14)</f>
        <v>76374</v>
      </c>
      <c r="L14" s="66">
        <f>SUMIFS(Tab_MYS2_Data!O:O,Tab_MYS2_Data!$B:$B,'Table 2'!$B$7,Tab_MYS2_Data!$C:$C,'Table 2'!$B$14)</f>
        <v>72097</v>
      </c>
      <c r="M14" s="66">
        <f>SUMIFS(Tab_MYS2_Data!P:P,Tab_MYS2_Data!$B:$B,'Table 2'!$B$7,Tab_MYS2_Data!$C:$C,'Table 2'!$B$14)</f>
        <v>85249</v>
      </c>
    </row>
    <row r="15" spans="1:14" ht="16.5" customHeight="1">
      <c r="A15" s="144" t="s">
        <v>175</v>
      </c>
      <c r="B15" s="75" t="s">
        <v>176</v>
      </c>
      <c r="C15" s="62">
        <f>SUMIFS(Tab_MYS2_Data!F:F,Tab_MYS2_Data!$B:$B,'Table 2'!$B$7,Tab_MYS2_Data!$C:$C,'Table 2'!$B$15)</f>
        <v>8294</v>
      </c>
      <c r="D15" s="62">
        <f>SUMIFS(Tab_MYS2_Data!G:G,Tab_MYS2_Data!$B:$B,'Table 2'!$B$7,Tab_MYS2_Data!$C:$C,'Table 2'!$B$15)</f>
        <v>8398</v>
      </c>
      <c r="E15" s="62">
        <f>SUMIFS(Tab_MYS2_Data!H:H,Tab_MYS2_Data!$B:$B,'Table 2'!$B$7,Tab_MYS2_Data!$C:$C,'Table 2'!$B$15)</f>
        <v>10834</v>
      </c>
      <c r="F15" s="62">
        <f>SUMIFS(Tab_MYS2_Data!I:I,Tab_MYS2_Data!$B:$B,'Table 2'!$B$7,Tab_MYS2_Data!$C:$C,'Table 2'!$B$15)</f>
        <v>11349</v>
      </c>
      <c r="G15" s="62">
        <f>SUMIFS(Tab_MYS2_Data!J:J,Tab_MYS2_Data!$B:$B,'Table 2'!$B$7,Tab_MYS2_Data!$C:$C,'Table 2'!$B$15)</f>
        <v>12450</v>
      </c>
      <c r="H15" s="62">
        <f>SUMIFS(Tab_MYS2_Data!K:K,Tab_MYS2_Data!$B:$B,'Table 2'!$B$7,Tab_MYS2_Data!$C:$C,'Table 2'!$B$15)</f>
        <v>26757</v>
      </c>
      <c r="I15" s="62">
        <f>SUMIFS(Tab_MYS2_Data!L:L,Tab_MYS2_Data!$B:$B,'Table 2'!$B$7,Tab_MYS2_Data!$C:$C,'Table 2'!$B$15)</f>
        <v>24527</v>
      </c>
      <c r="J15" s="62">
        <f>SUMIFS(Tab_MYS2_Data!M:M,Tab_MYS2_Data!$B:$B,'Table 2'!$B$7,Tab_MYS2_Data!$C:$C,'Table 2'!$B$15)</f>
        <v>14875</v>
      </c>
      <c r="K15" s="62">
        <f>SUMIFS(Tab_MYS2_Data!N:N,Tab_MYS2_Data!$B:$B,'Table 2'!$B$7,Tab_MYS2_Data!$C:$C,'Table 2'!$B$15)</f>
        <v>17660</v>
      </c>
      <c r="L15" s="62">
        <f>SUMIFS(Tab_MYS2_Data!O:O,Tab_MYS2_Data!$B:$B,'Table 2'!$B$7,Tab_MYS2_Data!$C:$C,'Table 2'!$B$15)</f>
        <v>22191</v>
      </c>
      <c r="M15" s="62">
        <f>SUMIFS(Tab_MYS2_Data!P:P,Tab_MYS2_Data!$B:$B,'Table 2'!$B$7,Tab_MYS2_Data!$C:$C,'Table 2'!$B$15)</f>
        <v>26962</v>
      </c>
    </row>
    <row r="16" spans="1:14" ht="16.5" customHeight="1">
      <c r="A16" s="144"/>
      <c r="B16" s="75"/>
      <c r="C16" s="62"/>
      <c r="D16" s="62"/>
      <c r="E16" s="62"/>
      <c r="F16" s="62"/>
      <c r="G16" s="62"/>
      <c r="H16" s="62"/>
      <c r="I16" s="62"/>
      <c r="J16" s="62"/>
      <c r="K16" s="62"/>
      <c r="L16" s="62"/>
      <c r="M16" s="62"/>
    </row>
    <row r="17" spans="1:13" ht="20.25" customHeight="1">
      <c r="A17" s="54" t="s">
        <v>177</v>
      </c>
      <c r="B17" s="75" t="s">
        <v>178</v>
      </c>
      <c r="C17" s="66">
        <f>SUMIFS(Tab_MYS2_Data!F:F,Tab_MYS2_Data!$B:$B,'Table 2'!$B$7,Tab_MYS2_Data!$C:$C,'Table 2'!$B$17)</f>
        <v>34993</v>
      </c>
      <c r="D17" s="66">
        <f>SUMIFS(Tab_MYS2_Data!G:G,Tab_MYS2_Data!$B:$B,'Table 2'!$B$7,Tab_MYS2_Data!$C:$C,'Table 2'!$B$17)</f>
        <v>43065</v>
      </c>
      <c r="E17" s="66">
        <f>SUMIFS(Tab_MYS2_Data!H:H,Tab_MYS2_Data!$B:$B,'Table 2'!$B$7,Tab_MYS2_Data!$C:$C,'Table 2'!$B$17)</f>
        <v>81364</v>
      </c>
      <c r="F17" s="66">
        <f>SUMIFS(Tab_MYS2_Data!I:I,Tab_MYS2_Data!$B:$B,'Table 2'!$B$7,Tab_MYS2_Data!$C:$C,'Table 2'!$B$17)</f>
        <v>34251</v>
      </c>
      <c r="G17" s="66">
        <f>SUMIFS(Tab_MYS2_Data!J:J,Tab_MYS2_Data!$B:$B,'Table 2'!$B$7,Tab_MYS2_Data!$C:$C,'Table 2'!$B$17)</f>
        <v>40359</v>
      </c>
      <c r="H17" s="66">
        <f>SUMIFS(Tab_MYS2_Data!K:K,Tab_MYS2_Data!$B:$B,'Table 2'!$B$7,Tab_MYS2_Data!$C:$C,'Table 2'!$B$17)</f>
        <v>34241</v>
      </c>
      <c r="I17" s="66">
        <f>SUMIFS(Tab_MYS2_Data!L:L,Tab_MYS2_Data!$B:$B,'Table 2'!$B$7,Tab_MYS2_Data!$C:$C,'Table 2'!$B$17)</f>
        <v>35333</v>
      </c>
      <c r="J17" s="66">
        <f>SUMIFS(Tab_MYS2_Data!M:M,Tab_MYS2_Data!$B:$B,'Table 2'!$B$7,Tab_MYS2_Data!$C:$C,'Table 2'!$B$17)</f>
        <v>118125</v>
      </c>
      <c r="K17" s="66">
        <f>SUMIFS(Tab_MYS2_Data!N:N,Tab_MYS2_Data!$B:$B,'Table 2'!$B$7,Tab_MYS2_Data!$C:$C,'Table 2'!$B$17)</f>
        <v>57106</v>
      </c>
      <c r="L17" s="66">
        <f>SUMIFS(Tab_MYS2_Data!O:O,Tab_MYS2_Data!$B:$B,'Table 2'!$B$7,Tab_MYS2_Data!$C:$C,'Table 2'!$B$17)</f>
        <v>45628</v>
      </c>
      <c r="M17" s="66">
        <f>SUMIFS(Tab_MYS2_Data!P:P,Tab_MYS2_Data!$B:$B,'Table 2'!$B$7,Tab_MYS2_Data!$C:$C,'Table 2'!$B$17)</f>
        <v>67548</v>
      </c>
    </row>
    <row r="18" spans="1:13" ht="16.5" customHeight="1">
      <c r="A18" s="145" t="s">
        <v>179</v>
      </c>
      <c r="B18" s="75" t="s">
        <v>180</v>
      </c>
      <c r="C18" s="62">
        <f>SUMIFS(Tab_MYS2_Data!F:F,Tab_MYS2_Data!$B:$B,'Table 2'!$B$7,Tab_MYS2_Data!$C:$C,'Table 2'!$B$18)</f>
        <v>-2858</v>
      </c>
      <c r="D18" s="62">
        <f>SUMIFS(Tab_MYS2_Data!G:G,Tab_MYS2_Data!$B:$B,'Table 2'!$B$7,Tab_MYS2_Data!$C:$C,'Table 2'!$B$18)</f>
        <v>-3070</v>
      </c>
      <c r="E18" s="62">
        <f>SUMIFS(Tab_MYS2_Data!H:H,Tab_MYS2_Data!$B:$B,'Table 2'!$B$7,Tab_MYS2_Data!$C:$C,'Table 2'!$B$18)</f>
        <v>-3449</v>
      </c>
      <c r="F18" s="62">
        <f>SUMIFS(Tab_MYS2_Data!I:I,Tab_MYS2_Data!$B:$B,'Table 2'!$B$7,Tab_MYS2_Data!$C:$C,'Table 2'!$B$18)</f>
        <v>-3647</v>
      </c>
      <c r="G18" s="62">
        <f>SUMIFS(Tab_MYS2_Data!J:J,Tab_MYS2_Data!$B:$B,'Table 2'!$B$7,Tab_MYS2_Data!$C:$C,'Table 2'!$B$18)</f>
        <v>-3539</v>
      </c>
      <c r="H18" s="62">
        <f>SUMIFS(Tab_MYS2_Data!K:K,Tab_MYS2_Data!$B:$B,'Table 2'!$B$7,Tab_MYS2_Data!$C:$C,'Table 2'!$B$18)</f>
        <v>-2721</v>
      </c>
      <c r="I18" s="62">
        <f>SUMIFS(Tab_MYS2_Data!L:L,Tab_MYS2_Data!$B:$B,'Table 2'!$B$7,Tab_MYS2_Data!$C:$C,'Table 2'!$B$18)</f>
        <v>-2626</v>
      </c>
      <c r="J18" s="62">
        <f>SUMIFS(Tab_MYS2_Data!M:M,Tab_MYS2_Data!$B:$B,'Table 2'!$B$7,Tab_MYS2_Data!$C:$C,'Table 2'!$B$18)</f>
        <v>-3113</v>
      </c>
      <c r="K18" s="62">
        <f>SUMIFS(Tab_MYS2_Data!N:N,Tab_MYS2_Data!$B:$B,'Table 2'!$B$7,Tab_MYS2_Data!$C:$C,'Table 2'!$B$18)</f>
        <v>-3069</v>
      </c>
      <c r="L18" s="62">
        <f>SUMIFS(Tab_MYS2_Data!O:O,Tab_MYS2_Data!$B:$B,'Table 2'!$B$7,Tab_MYS2_Data!$C:$C,'Table 2'!$B$18)</f>
        <v>-2654</v>
      </c>
      <c r="M18" s="62">
        <f>SUMIFS(Tab_MYS2_Data!P:P,Tab_MYS2_Data!$B:$B,'Table 2'!$B$7,Tab_MYS2_Data!$C:$C,'Table 2'!$B$18)</f>
        <v>-2205</v>
      </c>
    </row>
    <row r="19" spans="1:13" ht="16.5" customHeight="1">
      <c r="A19" s="145"/>
      <c r="B19" s="75"/>
      <c r="C19" s="66"/>
      <c r="D19" s="66"/>
      <c r="E19" s="66"/>
      <c r="F19" s="66"/>
      <c r="G19" s="66"/>
      <c r="H19" s="66"/>
      <c r="I19" s="66"/>
      <c r="J19" s="66"/>
      <c r="K19" s="66"/>
      <c r="L19" s="66"/>
      <c r="M19" s="66"/>
    </row>
    <row r="20" spans="1:13" ht="16.5" customHeight="1">
      <c r="A20" s="146" t="s">
        <v>181</v>
      </c>
      <c r="B20" s="75" t="s">
        <v>182</v>
      </c>
      <c r="C20" s="66">
        <f>SUMIFS(Tab_MYS2_Data!F:F,Tab_MYS2_Data!$B:$B,'Table 2'!$B$7,Tab_MYS2_Data!$C:$C,'Table 2'!$B$20)</f>
        <v>39021</v>
      </c>
      <c r="D20" s="66">
        <f>SUMIFS(Tab_MYS2_Data!G:G,Tab_MYS2_Data!$B:$B,'Table 2'!$B$7,Tab_MYS2_Data!$C:$C,'Table 2'!$B$20)</f>
        <v>16134</v>
      </c>
      <c r="E20" s="66">
        <f>SUMIFS(Tab_MYS2_Data!H:H,Tab_MYS2_Data!$B:$B,'Table 2'!$B$7,Tab_MYS2_Data!$C:$C,'Table 2'!$B$20)</f>
        <v>55485</v>
      </c>
      <c r="F20" s="66">
        <f>SUMIFS(Tab_MYS2_Data!I:I,Tab_MYS2_Data!$B:$B,'Table 2'!$B$7,Tab_MYS2_Data!$C:$C,'Table 2'!$B$20)</f>
        <v>59349</v>
      </c>
      <c r="G20" s="66">
        <f>SUMIFS(Tab_MYS2_Data!J:J,Tab_MYS2_Data!$B:$B,'Table 2'!$B$7,Tab_MYS2_Data!$C:$C,'Table 2'!$B$20)</f>
        <v>52083</v>
      </c>
      <c r="H20" s="66">
        <f>SUMIFS(Tab_MYS2_Data!K:K,Tab_MYS2_Data!$B:$B,'Table 2'!$B$7,Tab_MYS2_Data!$C:$C,'Table 2'!$B$20)</f>
        <v>-4782</v>
      </c>
      <c r="I20" s="66">
        <f>SUMIFS(Tab_MYS2_Data!L:L,Tab_MYS2_Data!$B:$B,'Table 2'!$B$7,Tab_MYS2_Data!$C:$C,'Table 2'!$B$20)</f>
        <v>139553</v>
      </c>
      <c r="J20" s="66">
        <f>SUMIFS(Tab_MYS2_Data!M:M,Tab_MYS2_Data!$B:$B,'Table 2'!$B$7,Tab_MYS2_Data!$C:$C,'Table 2'!$B$20)</f>
        <v>-33972</v>
      </c>
      <c r="K20" s="66">
        <f>SUMIFS(Tab_MYS2_Data!N:N,Tab_MYS2_Data!$B:$B,'Table 2'!$B$7,Tab_MYS2_Data!$C:$C,'Table 2'!$B$20)</f>
        <v>74196</v>
      </c>
      <c r="L20" s="66">
        <f>SUMIFS(Tab_MYS2_Data!O:O,Tab_MYS2_Data!$B:$B,'Table 2'!$B$7,Tab_MYS2_Data!$C:$C,'Table 2'!$B$20)</f>
        <v>89883</v>
      </c>
      <c r="M20" s="66">
        <f>SUMIFS(Tab_MYS2_Data!P:P,Tab_MYS2_Data!$B:$B,'Table 2'!$B$7,Tab_MYS2_Data!$C:$C,'Table 2'!$B$20)</f>
        <v>117016</v>
      </c>
    </row>
    <row r="21" spans="1:13" ht="16.5" customHeight="1">
      <c r="A21" s="147" t="s">
        <v>183</v>
      </c>
      <c r="B21" s="75" t="s">
        <v>184</v>
      </c>
      <c r="C21" s="62">
        <f>SUMIFS(Tab_MYS2_Data!F:F,Tab_MYS2_Data!$B:$B,'Table 2'!$B$7,Tab_MYS2_Data!$C:$C,'Table 2'!$B$21)</f>
        <v>108</v>
      </c>
      <c r="D21" s="62">
        <f>SUMIFS(Tab_MYS2_Data!G:G,Tab_MYS2_Data!$B:$B,'Table 2'!$B$7,Tab_MYS2_Data!$C:$C,'Table 2'!$B$21)</f>
        <v>130</v>
      </c>
      <c r="E21" s="62">
        <f>SUMIFS(Tab_MYS2_Data!H:H,Tab_MYS2_Data!$B:$B,'Table 2'!$B$7,Tab_MYS2_Data!$C:$C,'Table 2'!$B$21)</f>
        <v>144</v>
      </c>
      <c r="F21" s="62">
        <f>SUMIFS(Tab_MYS2_Data!I:I,Tab_MYS2_Data!$B:$B,'Table 2'!$B$7,Tab_MYS2_Data!$C:$C,'Table 2'!$B$21)</f>
        <v>159</v>
      </c>
      <c r="G21" s="62">
        <f>SUMIFS(Tab_MYS2_Data!J:J,Tab_MYS2_Data!$B:$B,'Table 2'!$B$7,Tab_MYS2_Data!$C:$C,'Table 2'!$B$21)</f>
        <v>153</v>
      </c>
      <c r="H21" s="62">
        <f>SUMIFS(Tab_MYS2_Data!K:K,Tab_MYS2_Data!$B:$B,'Table 2'!$B$7,Tab_MYS2_Data!$C:$C,'Table 2'!$B$21)</f>
        <v>154</v>
      </c>
      <c r="I21" s="62">
        <f>SUMIFS(Tab_MYS2_Data!L:L,Tab_MYS2_Data!$B:$B,'Table 2'!$B$7,Tab_MYS2_Data!$C:$C,'Table 2'!$B$21)</f>
        <v>149</v>
      </c>
      <c r="J21" s="62">
        <f>SUMIFS(Tab_MYS2_Data!M:M,Tab_MYS2_Data!$B:$B,'Table 2'!$B$7,Tab_MYS2_Data!$C:$C,'Table 2'!$B$21)</f>
        <v>209</v>
      </c>
      <c r="K21" s="62">
        <f>SUMIFS(Tab_MYS2_Data!N:N,Tab_MYS2_Data!$B:$B,'Table 2'!$B$7,Tab_MYS2_Data!$C:$C,'Table 2'!$B$21)</f>
        <v>256</v>
      </c>
      <c r="L21" s="62">
        <f>SUMIFS(Tab_MYS2_Data!O:O,Tab_MYS2_Data!$B:$B,'Table 2'!$B$7,Tab_MYS2_Data!$C:$C,'Table 2'!$B$21)</f>
        <v>220</v>
      </c>
      <c r="M21" s="62">
        <f>SUMIFS(Tab_MYS2_Data!P:P,Tab_MYS2_Data!$B:$B,'Table 2'!$B$7,Tab_MYS2_Data!$C:$C,'Table 2'!$B$21)</f>
        <v>214</v>
      </c>
    </row>
    <row r="22" spans="1:13" ht="16.5" customHeight="1">
      <c r="A22" s="145" t="s">
        <v>185</v>
      </c>
      <c r="B22" s="75" t="s">
        <v>186</v>
      </c>
      <c r="C22" s="62">
        <f>SUMIFS(Tab_MYS2_Data!F:F,Tab_MYS2_Data!$B:$B,'Table 2'!$B$7,Tab_MYS2_Data!$C:$C,'Table 2'!$B$22)</f>
        <v>1550</v>
      </c>
      <c r="D22" s="62">
        <f>SUMIFS(Tab_MYS2_Data!G:G,Tab_MYS2_Data!$B:$B,'Table 2'!$B$7,Tab_MYS2_Data!$C:$C,'Table 2'!$B$22)</f>
        <v>1689</v>
      </c>
      <c r="E22" s="62">
        <f>SUMIFS(Tab_MYS2_Data!H:H,Tab_MYS2_Data!$B:$B,'Table 2'!$B$7,Tab_MYS2_Data!$C:$C,'Table 2'!$B$22)</f>
        <v>1895</v>
      </c>
      <c r="F22" s="62">
        <f>SUMIFS(Tab_MYS2_Data!I:I,Tab_MYS2_Data!$B:$B,'Table 2'!$B$7,Tab_MYS2_Data!$C:$C,'Table 2'!$B$22)</f>
        <v>2068</v>
      </c>
      <c r="G22" s="62">
        <f>SUMIFS(Tab_MYS2_Data!J:J,Tab_MYS2_Data!$B:$B,'Table 2'!$B$7,Tab_MYS2_Data!$C:$C,'Table 2'!$B$22)</f>
        <v>2174</v>
      </c>
      <c r="H22" s="62">
        <f>SUMIFS(Tab_MYS2_Data!K:K,Tab_MYS2_Data!$B:$B,'Table 2'!$B$7,Tab_MYS2_Data!$C:$C,'Table 2'!$B$22)</f>
        <v>2226</v>
      </c>
      <c r="I22" s="62">
        <f>SUMIFS(Tab_MYS2_Data!L:L,Tab_MYS2_Data!$B:$B,'Table 2'!$B$7,Tab_MYS2_Data!$C:$C,'Table 2'!$B$22)</f>
        <v>2185</v>
      </c>
      <c r="J22" s="62">
        <f>SUMIFS(Tab_MYS2_Data!M:M,Tab_MYS2_Data!$B:$B,'Table 2'!$B$7,Tab_MYS2_Data!$C:$C,'Table 2'!$B$22)</f>
        <v>2405</v>
      </c>
      <c r="K22" s="62">
        <f>SUMIFS(Tab_MYS2_Data!N:N,Tab_MYS2_Data!$B:$B,'Table 2'!$B$7,Tab_MYS2_Data!$C:$C,'Table 2'!$B$22)</f>
        <v>2485</v>
      </c>
      <c r="L22" s="62">
        <f>SUMIFS(Tab_MYS2_Data!O:O,Tab_MYS2_Data!$B:$B,'Table 2'!$B$7,Tab_MYS2_Data!$C:$C,'Table 2'!$B$22)</f>
        <v>2711</v>
      </c>
      <c r="M22" s="62">
        <f>SUMIFS(Tab_MYS2_Data!P:P,Tab_MYS2_Data!$B:$B,'Table 2'!$B$7,Tab_MYS2_Data!$C:$C,'Table 2'!$B$22)</f>
        <v>2602</v>
      </c>
    </row>
    <row r="23" spans="1:13" ht="16.5" customHeight="1">
      <c r="A23" s="145"/>
      <c r="B23" s="75"/>
      <c r="C23" s="66"/>
      <c r="D23" s="66"/>
      <c r="E23" s="66"/>
      <c r="F23" s="66"/>
      <c r="G23" s="66"/>
      <c r="H23" s="66"/>
      <c r="I23" s="66"/>
      <c r="J23" s="66"/>
      <c r="K23" s="66"/>
      <c r="L23" s="66"/>
      <c r="M23" s="66"/>
    </row>
    <row r="24" spans="1:13" ht="16.5" customHeight="1">
      <c r="A24" s="148" t="s">
        <v>187</v>
      </c>
      <c r="B24" s="75" t="s">
        <v>188</v>
      </c>
      <c r="C24" s="62">
        <f>SUMIFS(Tab_MYS2_Data!F:F,Tab_MYS2_Data!$B:$B,'Table 2'!$B$7,Tab_MYS2_Data!$C:$C,'Table 2'!$B$24)</f>
        <v>-20938</v>
      </c>
      <c r="D24" s="62">
        <f>SUMIFS(Tab_MYS2_Data!G:G,Tab_MYS2_Data!$B:$B,'Table 2'!$B$7,Tab_MYS2_Data!$C:$C,'Table 2'!$B$24)</f>
        <v>-8510</v>
      </c>
      <c r="E24" s="62">
        <f>SUMIFS(Tab_MYS2_Data!H:H,Tab_MYS2_Data!$B:$B,'Table 2'!$B$7,Tab_MYS2_Data!$C:$C,'Table 2'!$B$24)</f>
        <v>-14562</v>
      </c>
      <c r="F24" s="62">
        <f>SUMIFS(Tab_MYS2_Data!I:I,Tab_MYS2_Data!$B:$B,'Table 2'!$B$7,Tab_MYS2_Data!$C:$C,'Table 2'!$B$24)</f>
        <v>-5758</v>
      </c>
      <c r="G24" s="62">
        <f>SUMIFS(Tab_MYS2_Data!J:J,Tab_MYS2_Data!$B:$B,'Table 2'!$B$7,Tab_MYS2_Data!$C:$C,'Table 2'!$B$24)</f>
        <v>-11071</v>
      </c>
      <c r="H24" s="62">
        <f>SUMIFS(Tab_MYS2_Data!K:K,Tab_MYS2_Data!$B:$B,'Table 2'!$B$7,Tab_MYS2_Data!$C:$C,'Table 2'!$B$24)</f>
        <v>-35227</v>
      </c>
      <c r="I24" s="62">
        <f>SUMIFS(Tab_MYS2_Data!L:L,Tab_MYS2_Data!$B:$B,'Table 2'!$B$7,Tab_MYS2_Data!$C:$C,'Table 2'!$B$24)</f>
        <v>-8583</v>
      </c>
      <c r="J24" s="62">
        <f>SUMIFS(Tab_MYS2_Data!M:M,Tab_MYS2_Data!$B:$B,'Table 2'!$B$7,Tab_MYS2_Data!$C:$C,'Table 2'!$B$24)</f>
        <v>-80847</v>
      </c>
      <c r="K24" s="62">
        <f>SUMIFS(Tab_MYS2_Data!N:N,Tab_MYS2_Data!$B:$B,'Table 2'!$B$7,Tab_MYS2_Data!$C:$C,'Table 2'!$B$24)</f>
        <v>-10025</v>
      </c>
      <c r="L24" s="62"/>
      <c r="M24" s="62"/>
    </row>
    <row r="25" spans="1:13" ht="16.5" customHeight="1">
      <c r="A25" s="149" t="s">
        <v>189</v>
      </c>
      <c r="B25" s="75" t="s">
        <v>190</v>
      </c>
      <c r="C25" s="66">
        <f>SUMIFS(Tab_MYS2_Data!F:F,Tab_MYS2_Data!$B:$B,'Table 2'!$B$7,Tab_MYS2_Data!$C:$C,'Table 2'!$B$25)</f>
        <v>48777</v>
      </c>
      <c r="D25" s="66">
        <f>SUMIFS(Tab_MYS2_Data!G:G,Tab_MYS2_Data!$B:$B,'Table 2'!$B$7,Tab_MYS2_Data!$C:$C,'Table 2'!$B$25)</f>
        <v>46059</v>
      </c>
      <c r="E25" s="66">
        <f>SUMIFS(Tab_MYS2_Data!H:H,Tab_MYS2_Data!$B:$B,'Table 2'!$B$7,Tab_MYS2_Data!$C:$C,'Table 2'!$B$25)</f>
        <v>117087</v>
      </c>
      <c r="F25" s="66">
        <f>SUMIFS(Tab_MYS2_Data!I:I,Tab_MYS2_Data!$B:$B,'Table 2'!$B$7,Tab_MYS2_Data!$C:$C,'Table 2'!$B$25)</f>
        <v>82286</v>
      </c>
      <c r="G25" s="66">
        <f>SUMIFS(Tab_MYS2_Data!J:J,Tab_MYS2_Data!$B:$B,'Table 2'!$B$7,Tab_MYS2_Data!$C:$C,'Table 2'!$B$25)</f>
        <v>75813</v>
      </c>
      <c r="H25" s="66">
        <f>SUMIFS(Tab_MYS2_Data!K:K,Tab_MYS2_Data!$B:$B,'Table 2'!$B$7,Tab_MYS2_Data!$C:$C,'Table 2'!$B$25)</f>
        <v>-10562</v>
      </c>
      <c r="I25" s="66">
        <f>SUMIFS(Tab_MYS2_Data!L:L,Tab_MYS2_Data!$B:$B,'Table 2'!$B$7,Tab_MYS2_Data!$C:$C,'Table 2'!$B$25)</f>
        <v>161642</v>
      </c>
      <c r="J25" s="66">
        <f>SUMIFS(Tab_MYS2_Data!M:M,Tab_MYS2_Data!$B:$B,'Table 2'!$B$7,Tab_MYS2_Data!$C:$C,'Table 2'!$B$25)</f>
        <v>-2003</v>
      </c>
      <c r="K25" s="66">
        <f>SUMIFS(Tab_MYS2_Data!N:N,Tab_MYS2_Data!$B:$B,'Table 2'!$B$7,Tab_MYS2_Data!$C:$C,'Table 2'!$B$25)</f>
        <v>115978</v>
      </c>
      <c r="L25" s="66"/>
      <c r="M25" s="66"/>
    </row>
    <row r="26" spans="1:13" ht="30" customHeight="1">
      <c r="A26" s="150" t="s">
        <v>191</v>
      </c>
      <c r="B26" s="75" t="s">
        <v>192</v>
      </c>
      <c r="C26" s="66">
        <f>SUMIFS(Tab_MYS2_Data!F:F,Tab_MYS2_Data!$B:$B,'Table 2'!$B$7,Tab_MYS2_Data!$C:$C,'Table 2'!$B$26)</f>
        <v>426320</v>
      </c>
      <c r="D26" s="66">
        <f>SUMIFS(Tab_MYS2_Data!G:G,Tab_MYS2_Data!$B:$B,'Table 2'!$B$7,Tab_MYS2_Data!$C:$C,'Table 2'!$B$26)</f>
        <v>472379</v>
      </c>
      <c r="E26" s="66">
        <f>SUMIFS(Tab_MYS2_Data!H:H,Tab_MYS2_Data!$B:$B,'Table 2'!$B$7,Tab_MYS2_Data!$C:$C,'Table 2'!$B$26)</f>
        <v>589466</v>
      </c>
      <c r="F26" s="66">
        <f>SUMIFS(Tab_MYS2_Data!I:I,Tab_MYS2_Data!$B:$B,'Table 2'!$B$7,Tab_MYS2_Data!$C:$C,'Table 2'!$B$26)</f>
        <v>671752</v>
      </c>
      <c r="G26" s="66">
        <f>SUMIFS(Tab_MYS2_Data!J:J,Tab_MYS2_Data!$B:$B,'Table 2'!$B$7,Tab_MYS2_Data!$C:$C,'Table 2'!$B$26)</f>
        <v>747565</v>
      </c>
      <c r="H26" s="66">
        <f>SUMIFS(Tab_MYS2_Data!K:K,Tab_MYS2_Data!$B:$B,'Table 2'!$B$7,Tab_MYS2_Data!$C:$C,'Table 2'!$B$26)</f>
        <v>737003</v>
      </c>
      <c r="I26" s="66">
        <f>SUMIFS(Tab_MYS2_Data!L:L,Tab_MYS2_Data!$B:$B,'Table 2'!$B$7,Tab_MYS2_Data!$C:$C,'Table 2'!$B$26)</f>
        <v>898644</v>
      </c>
      <c r="J26" s="66">
        <f>SUMIFS(Tab_MYS2_Data!M:M,Tab_MYS2_Data!$B:$B,'Table 2'!$B$7,Tab_MYS2_Data!$C:$C,'Table 2'!$B$26)</f>
        <v>896641</v>
      </c>
      <c r="K26" s="66">
        <f>SUMIFS(Tab_MYS2_Data!N:N,Tab_MYS2_Data!$B:$B,'Table 2'!$B$7,Tab_MYS2_Data!$C:$C,'Table 2'!$B$26)</f>
        <v>1012619</v>
      </c>
      <c r="L26" s="66"/>
      <c r="M26" s="66"/>
    </row>
    <row r="27" spans="1:13" ht="12.75" customHeight="1">
      <c r="A27" s="79"/>
      <c r="B27" s="79"/>
      <c r="C27" s="79"/>
      <c r="D27" s="79"/>
      <c r="E27" s="79"/>
      <c r="F27" s="79"/>
      <c r="G27" s="79"/>
      <c r="H27" s="79"/>
      <c r="I27" s="79"/>
      <c r="J27" s="79"/>
      <c r="K27" s="79"/>
      <c r="L27" s="79"/>
      <c r="M27" s="79"/>
    </row>
    <row r="29" spans="1:13" s="184" customFormat="1" ht="16.5" customHeight="1">
      <c r="A29" s="237" t="s">
        <v>193</v>
      </c>
      <c r="B29" s="237"/>
      <c r="C29" s="237"/>
      <c r="D29" s="237"/>
      <c r="E29" s="237"/>
      <c r="F29" s="237"/>
      <c r="G29" s="237"/>
      <c r="H29" s="237"/>
      <c r="I29" s="237"/>
      <c r="J29" s="237"/>
    </row>
    <row r="30" spans="1:13" s="184" customFormat="1" ht="12">
      <c r="A30" s="237" t="s">
        <v>194</v>
      </c>
      <c r="B30" s="237"/>
      <c r="C30" s="237"/>
      <c r="D30" s="237"/>
      <c r="E30" s="237"/>
      <c r="F30" s="237"/>
      <c r="G30" s="237"/>
      <c r="H30" s="237"/>
      <c r="I30" s="237"/>
      <c r="J30" s="237"/>
      <c r="K30" s="185"/>
      <c r="L30" s="185"/>
      <c r="M30" s="185"/>
    </row>
    <row r="31" spans="1:13" ht="13.15" customHeight="1">
      <c r="A31" s="183" t="s">
        <v>146</v>
      </c>
      <c r="C31" s="62"/>
      <c r="D31" s="62"/>
      <c r="E31" s="62"/>
      <c r="F31" s="62"/>
      <c r="G31" s="62"/>
      <c r="H31" s="62"/>
      <c r="I31" s="62"/>
      <c r="J31" s="62"/>
      <c r="K31" s="62"/>
      <c r="L31" s="62"/>
      <c r="M31" s="62"/>
    </row>
    <row r="32" spans="1:13" ht="13.15" customHeight="1">
      <c r="C32" s="62"/>
      <c r="D32" s="62"/>
      <c r="E32" s="62"/>
      <c r="F32" s="62"/>
      <c r="G32" s="62"/>
      <c r="H32" s="62"/>
      <c r="I32" s="62"/>
      <c r="J32" s="62"/>
      <c r="K32" s="62"/>
      <c r="L32" s="62"/>
      <c r="M32" s="62"/>
    </row>
  </sheetData>
  <mergeCells count="6">
    <mergeCell ref="A1:M1"/>
    <mergeCell ref="A30:J30"/>
    <mergeCell ref="A29:J29"/>
    <mergeCell ref="C3:E3"/>
    <mergeCell ref="C4:E4"/>
    <mergeCell ref="C6:J6"/>
  </mergeCells>
  <pageMargins left="0.70866141732283472" right="0.70866141732283472" top="0.74803149606299213" bottom="0.74803149606299213" header="0.31496062992125984" footer="0.31496062992125984"/>
  <pageSetup paperSize="9" fitToHeight="0" orientation="portrait" r:id="rId1"/>
  <headerFooter>
    <oddFooter>&amp;RPage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'Filters control'!$A$1:$A$5</xm:f>
          </x14:formula1>
          <xm:sqref>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6fb844bf2570d061aa779b3f2a454af6">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e480568202c7fee7e783ddcd9ba18f67"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6760ECA6-2DA5-4B82-9493-B1A21D3094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A858EF-6E0B-41C8-A2D8-C10124EA5C7B}">
  <ds:schemaRefs>
    <ds:schemaRef ds:uri="http://schemas.microsoft.com/sharepoint/v3/contenttype/forms"/>
  </ds:schemaRefs>
</ds:datastoreItem>
</file>

<file path=customXml/itemProps3.xml><?xml version="1.0" encoding="utf-8"?>
<ds:datastoreItem xmlns:ds="http://schemas.openxmlformats.org/officeDocument/2006/customXml" ds:itemID="{55F90541-7078-4F40-83FD-0C42F3B5862B}">
  <ds:schemaRefs>
    <ds:schemaRef ds:uri="http://schemas.microsoft.com/office/2006/metadata/properties"/>
    <ds:schemaRef ds:uri="http://schemas.microsoft.com/office/infopath/2007/PartnerControls"/>
    <ds:schemaRef ds:uri="19950b9c-69ba-4c9a-93bc-55ff189ad0aa"/>
    <ds:schemaRef ds:uri="95c2d1d2-c827-46ba-beaf-02b545c4f6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Cover</vt:lpstr>
      <vt:lpstr>Notes</vt:lpstr>
      <vt:lpstr>Contents</vt:lpstr>
      <vt:lpstr>Important notice</vt:lpstr>
      <vt:lpstr>Charts</vt:lpstr>
      <vt:lpstr>Charts data</vt:lpstr>
      <vt:lpstr>Table 1</vt:lpstr>
      <vt:lpstr>Tab_MYS1_Data</vt:lpstr>
      <vt:lpstr>Table 2</vt:lpstr>
      <vt:lpstr>Tab_MYS2_Data</vt:lpstr>
      <vt:lpstr>Table 3</vt:lpstr>
      <vt:lpstr>Tab_MYS3_Data</vt:lpstr>
      <vt:lpstr>Table 4</vt:lpstr>
      <vt:lpstr>Tab_MYS4_Data</vt:lpstr>
      <vt:lpstr>Table 4a</vt:lpstr>
      <vt:lpstr>Tab_MYS4a_Data</vt:lpstr>
      <vt:lpstr>Table 4b</vt:lpstr>
      <vt:lpstr>Revisions</vt:lpstr>
      <vt:lpstr>Explanatory Notes</vt:lpstr>
      <vt:lpstr>Filters control</vt:lpstr>
      <vt:lpstr>Tab_MYS1</vt:lpstr>
      <vt:lpstr>Tab_MYS2</vt:lpstr>
      <vt:lpstr>Tab_MYS3</vt:lpstr>
      <vt:lpstr>Tab_MYS4</vt:lpstr>
      <vt:lpstr>Tab_MYS4A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Samanthi Peiris</dc:creator>
  <cp:keywords>[SEC=OFFICIAL]</cp:keywords>
  <dc:description/>
  <cp:lastModifiedBy>Samanthi Peiris</cp:lastModifiedBy>
  <cp:revision/>
  <dcterms:created xsi:type="dcterms:W3CDTF">2023-09-21T04:50:24Z</dcterms:created>
  <dcterms:modified xsi:type="dcterms:W3CDTF">2025-12-15T05:03:30Z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ediaServiceImageTags">
    <vt:lpwstr/>
  </property>
  <property fmtid="{D5CDD505-2E9C-101B-9397-08002B2CF9AE}" pid="4" name="PM_Namespace">
    <vt:lpwstr>gov.au</vt:lpwstr>
  </property>
  <property fmtid="{D5CDD505-2E9C-101B-9397-08002B2CF9AE}" pid="5" name="PM_Caveats_Count">
    <vt:lpwstr>0</vt:lpwstr>
  </property>
  <property fmtid="{D5CDD505-2E9C-101B-9397-08002B2CF9AE}" pid="6" name="PM_Version">
    <vt:lpwstr>2018.4</vt:lpwstr>
  </property>
  <property fmtid="{D5CDD505-2E9C-101B-9397-08002B2CF9AE}" pid="7" name="MSIP_Label_c0129afb-6481-4f92-bc9f-5a4a6346364d_Name">
    <vt:lpwstr>OFFICIAL</vt:lpwstr>
  </property>
  <property fmtid="{D5CDD505-2E9C-101B-9397-08002B2CF9AE}" pid="8" name="PM_Note">
    <vt:lpwstr/>
  </property>
  <property fmtid="{D5CDD505-2E9C-101B-9397-08002B2CF9AE}" pid="9" name="PMHMAC">
    <vt:lpwstr>v=2022.1;a=SHA256;h=DB3CCBB4AFC93144F6F19C1581C1839486EB69E02B96938E8E7DB1969B8569CC</vt:lpwstr>
  </property>
  <property fmtid="{D5CDD505-2E9C-101B-9397-08002B2CF9AE}" pid="10" name="PM_Qualifier">
    <vt:lpwstr/>
  </property>
  <property fmtid="{D5CDD505-2E9C-101B-9397-08002B2CF9AE}" pid="11" name="MSIP_Label_c0129afb-6481-4f92-bc9f-5a4a6346364d_Method">
    <vt:lpwstr>Privileged</vt:lpwstr>
  </property>
  <property fmtid="{D5CDD505-2E9C-101B-9397-08002B2CF9AE}" pid="12" name="PM_SecurityClassification">
    <vt:lpwstr>OFFICIAL</vt:lpwstr>
  </property>
  <property fmtid="{D5CDD505-2E9C-101B-9397-08002B2CF9AE}" pid="13" name="PM_ProtectiveMarkingValue_Header">
    <vt:lpwstr>OFFICIAL</vt:lpwstr>
  </property>
  <property fmtid="{D5CDD505-2E9C-101B-9397-08002B2CF9AE}" pid="14" name="PM_OriginationTimeStamp">
    <vt:lpwstr>2024-01-02T06:19:27Z</vt:lpwstr>
  </property>
  <property fmtid="{D5CDD505-2E9C-101B-9397-08002B2CF9AE}" pid="15" name="PM_Markers">
    <vt:lpwstr/>
  </property>
  <property fmtid="{D5CDD505-2E9C-101B-9397-08002B2CF9AE}" pid="16" name="MSIP_Label_c0129afb-6481-4f92-bc9f-5a4a6346364d_SiteId">
    <vt:lpwstr>c05e3ffd-b491-4431-9809-e61d4dc78816</vt:lpwstr>
  </property>
  <property fmtid="{D5CDD505-2E9C-101B-9397-08002B2CF9AE}" pid="17" name="MSIP_Label_c0129afb-6481-4f92-bc9f-5a4a6346364d_ContentBits">
    <vt:lpwstr>0</vt:lpwstr>
  </property>
  <property fmtid="{D5CDD505-2E9C-101B-9397-08002B2CF9AE}" pid="18" name="MSIP_Label_c0129afb-6481-4f92-bc9f-5a4a6346364d_Enabled">
    <vt:lpwstr>true</vt:lpwstr>
  </property>
  <property fmtid="{D5CDD505-2E9C-101B-9397-08002B2CF9AE}" pid="19" name="PM_Hash_Salt_Prev">
    <vt:lpwstr>1823FB1DC9DEAF3A566CA6E49AF28B71</vt:lpwstr>
  </property>
  <property fmtid="{D5CDD505-2E9C-101B-9397-08002B2CF9AE}" pid="20" name="MSIP_Label_c0129afb-6481-4f92-bc9f-5a4a6346364d_SetDate">
    <vt:lpwstr>2024-01-02T06:19:27Z</vt:lpwstr>
  </property>
  <property fmtid="{D5CDD505-2E9C-101B-9397-08002B2CF9AE}" pid="21" name="MSIP_Label_c0129afb-6481-4f92-bc9f-5a4a6346364d_ActionId">
    <vt:lpwstr>0ddd1b1c6c17490cbdf869ec1e90dea3</vt:lpwstr>
  </property>
  <property fmtid="{D5CDD505-2E9C-101B-9397-08002B2CF9AE}" pid="22" name="PM_InsertionValue">
    <vt:lpwstr>OFFICIAL</vt:lpwstr>
  </property>
  <property fmtid="{D5CDD505-2E9C-101B-9397-08002B2CF9AE}" pid="23" name="PM_Originator_Hash_SHA1">
    <vt:lpwstr>37A1AD2646A35F969A141996F5CFA33F0AB70A5D</vt:lpwstr>
  </property>
  <property fmtid="{D5CDD505-2E9C-101B-9397-08002B2CF9AE}" pid="24" name="PM_DisplayValueSecClassificationWithQualifier">
    <vt:lpwstr>OFFICIAL</vt:lpwstr>
  </property>
  <property fmtid="{D5CDD505-2E9C-101B-9397-08002B2CF9AE}" pid="25" name="PM_Originating_FileId">
    <vt:lpwstr>CFEDBE7CD8FA4E158332E4B977EA5830</vt:lpwstr>
  </property>
  <property fmtid="{D5CDD505-2E9C-101B-9397-08002B2CF9AE}" pid="26" name="PM_ProtectiveMarkingValue_Footer">
    <vt:lpwstr>OFFICIAL</vt:lpwstr>
  </property>
  <property fmtid="{D5CDD505-2E9C-101B-9397-08002B2CF9AE}" pid="27" name="PM_ProtectiveMarkingImage_Header">
    <vt:lpwstr>C:\Program Files\Common Files\janusNET Shared\janusSEAL\Images\DocumentSlashBlue.png</vt:lpwstr>
  </property>
  <property fmtid="{D5CDD505-2E9C-101B-9397-08002B2CF9AE}" pid="28" name="PM_ProtectiveMarkingImage_Footer">
    <vt:lpwstr>C:\Program Files\Common Files\janusNET Shared\janusSEAL\Images\DocumentSlashBlue.png</vt:lpwstr>
  </property>
  <property fmtid="{D5CDD505-2E9C-101B-9397-08002B2CF9AE}" pid="29" name="PM_Display">
    <vt:lpwstr>OFFICIAL</vt:lpwstr>
  </property>
  <property fmtid="{D5CDD505-2E9C-101B-9397-08002B2CF9AE}" pid="30" name="PM_OriginatorUserAccountName_SHA256">
    <vt:lpwstr>1D11B5C66E6BD9A53347087D88056B3867C1099F47696C692020879572097654</vt:lpwstr>
  </property>
  <property fmtid="{D5CDD505-2E9C-101B-9397-08002B2CF9AE}" pid="31" name="PM_OriginatorDomainName_SHA256">
    <vt:lpwstr>ECBDE2B44A971754412B3FB70606937A119CC0D4B6C1B658A40FBD41C30BE3EC</vt:lpwstr>
  </property>
  <property fmtid="{D5CDD505-2E9C-101B-9397-08002B2CF9AE}" pid="32" name="PMUuid">
    <vt:lpwstr>v=2022.2;d=gov.au;g=46DD6D7C-8107-577B-BC6E-F348953B2E44</vt:lpwstr>
  </property>
  <property fmtid="{D5CDD505-2E9C-101B-9397-08002B2CF9AE}" pid="33" name="PM_Hash_Version">
    <vt:lpwstr>2022.1</vt:lpwstr>
  </property>
  <property fmtid="{D5CDD505-2E9C-101B-9397-08002B2CF9AE}" pid="34" name="PM_Hash_Salt">
    <vt:lpwstr>B3F298948CEBC7B890E994A1E7A3EB8C</vt:lpwstr>
  </property>
  <property fmtid="{D5CDD505-2E9C-101B-9397-08002B2CF9AE}" pid="35" name="PM_Hash_SHA1">
    <vt:lpwstr>1F6A6CAEB08707B8EA6931B9CDCF15643726E255</vt:lpwstr>
  </property>
  <property fmtid="{D5CDD505-2E9C-101B-9397-08002B2CF9AE}" pid="36" name="PM_PrintOutPlacement_XLS">
    <vt:lpwstr/>
  </property>
  <property fmtid="{D5CDD505-2E9C-101B-9397-08002B2CF9AE}" pid="37" name="PM_SecurityClassification_Prev">
    <vt:lpwstr>OFFICIAL</vt:lpwstr>
  </property>
  <property fmtid="{D5CDD505-2E9C-101B-9397-08002B2CF9AE}" pid="38" name="PM_Qualifier_Prev">
    <vt:lpwstr/>
  </property>
  <property fmtid="{D5CDD505-2E9C-101B-9397-08002B2CF9AE}" pid="39" name="Priority1">
    <vt:bool>true</vt:bool>
  </property>
  <property fmtid="{D5CDD505-2E9C-101B-9397-08002B2CF9AE}" pid="40" name="Priority">
    <vt:bool>false</vt:bool>
  </property>
</Properties>
</file>